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omments6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23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20.xml" ContentType="application/vnd.openxmlformats-officedocument.spreadsheetml.comments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comments7.xml" ContentType="application/vnd.openxmlformats-officedocument.spreadsheetml.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/>
  <bookViews>
    <workbookView xWindow="255" yWindow="75" windowWidth="19440" windowHeight="13620" tabRatio="902" firstSheet="19" activeTab="25"/>
  </bookViews>
  <sheets>
    <sheet name="Setup" sheetId="1" r:id="rId1"/>
    <sheet name="Air Trajectory" sheetId="2" r:id="rId2"/>
    <sheet name="Anatomy" sheetId="4" r:id="rId3"/>
    <sheet name="Bio-Process Lab" sheetId="5" r:id="rId4"/>
    <sheet name="Bottle Rocket" sheetId="6" r:id="rId5"/>
    <sheet name="Bridge Building" sheetId="7" r:id="rId6"/>
    <sheet name="Crave the Wave" sheetId="8" r:id="rId7"/>
    <sheet name="Crime Busters" sheetId="9" r:id="rId8"/>
    <sheet name="Disease Detectives" sheetId="11" r:id="rId9"/>
    <sheet name="Dynamic Planet" sheetId="12" r:id="rId10"/>
    <sheet name="Elastic Launch Glider" sheetId="13" r:id="rId11"/>
    <sheet name="Experimental Design" sheetId="14" r:id="rId12"/>
    <sheet name="Food Science" sheetId="15" r:id="rId13"/>
    <sheet name="Fossils" sheetId="16" r:id="rId14"/>
    <sheet name="Green Generation" sheetId="18" r:id="rId15"/>
    <sheet name="Invasive Species" sheetId="19" r:id="rId16"/>
    <sheet name="Meteorology" sheetId="20" r:id="rId17"/>
    <sheet name="Mission Possible" sheetId="21" r:id="rId18"/>
    <sheet name="Picture This" sheetId="22" r:id="rId19"/>
    <sheet name="Reach for the Stars" sheetId="23" r:id="rId20"/>
    <sheet name="Road Scholar" sheetId="24" r:id="rId21"/>
    <sheet name="Scrambler" sheetId="25" r:id="rId22"/>
    <sheet name="Wind Power" sheetId="26" r:id="rId23"/>
    <sheet name="Write_Do" sheetId="27" r:id="rId24"/>
    <sheet name="Sheet28" sheetId="28" r:id="rId25"/>
    <sheet name="Scores" sheetId="29" r:id="rId26"/>
    <sheet name="Sheet1" sheetId="30" r:id="rId27"/>
  </sheets>
  <externalReferences>
    <externalReference r:id="rId28"/>
  </externalReferences>
  <definedNames>
    <definedName name="_xlnm.Print_Area" localSheetId="25">Scores!$A$1:$AF$89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8"/>
  <c r="G6"/>
  <c r="B38" i="29"/>
  <c r="C38"/>
  <c r="B3" i="2"/>
  <c r="H37"/>
  <c r="H38"/>
  <c r="H39"/>
  <c r="H40"/>
  <c r="H41"/>
  <c r="H42"/>
  <c r="H43"/>
  <c r="H14"/>
  <c r="H18"/>
  <c r="H19"/>
  <c r="H25"/>
  <c r="H27"/>
  <c r="H29"/>
  <c r="H35"/>
  <c r="H4"/>
  <c r="H5"/>
  <c r="H6"/>
  <c r="H7"/>
  <c r="H8"/>
  <c r="H9"/>
  <c r="H34"/>
  <c r="H36"/>
  <c r="H10"/>
  <c r="H11"/>
  <c r="H12"/>
  <c r="H13"/>
  <c r="H15"/>
  <c r="H16"/>
  <c r="H17"/>
  <c r="H20"/>
  <c r="H21"/>
  <c r="H22"/>
  <c r="H23"/>
  <c r="H24"/>
  <c r="H26"/>
  <c r="H28"/>
  <c r="H30"/>
  <c r="H31"/>
  <c r="H32"/>
  <c r="H33"/>
  <c r="I37"/>
  <c r="D38" i="29"/>
  <c r="B3" i="4"/>
  <c r="H37"/>
  <c r="H38"/>
  <c r="H39"/>
  <c r="H40"/>
  <c r="H41"/>
  <c r="H42"/>
  <c r="H43"/>
  <c r="H36"/>
  <c r="H35"/>
  <c r="H34"/>
  <c r="H33"/>
  <c r="H31"/>
  <c r="H32"/>
  <c r="H30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28"/>
  <c r="H29"/>
  <c r="I37"/>
  <c r="E38" i="29"/>
  <c r="B3" i="5"/>
  <c r="H37"/>
  <c r="H38"/>
  <c r="H39"/>
  <c r="H40"/>
  <c r="H41"/>
  <c r="H42"/>
  <c r="H43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I37"/>
  <c r="F38" i="29"/>
  <c r="B3" i="6"/>
  <c r="H37"/>
  <c r="H38"/>
  <c r="H39"/>
  <c r="H40"/>
  <c r="H41"/>
  <c r="H42"/>
  <c r="H43"/>
  <c r="H36"/>
  <c r="H35"/>
  <c r="H34"/>
  <c r="H32"/>
  <c r="H30"/>
  <c r="H29"/>
  <c r="H28"/>
  <c r="H27"/>
  <c r="H26"/>
  <c r="H25"/>
  <c r="H23"/>
  <c r="H24"/>
  <c r="H22"/>
  <c r="H21"/>
  <c r="H19"/>
  <c r="H18"/>
  <c r="H17"/>
  <c r="H16"/>
  <c r="H15"/>
  <c r="H14"/>
  <c r="H13"/>
  <c r="H12"/>
  <c r="H11"/>
  <c r="H10"/>
  <c r="H9"/>
  <c r="H8"/>
  <c r="H7"/>
  <c r="H6"/>
  <c r="H5"/>
  <c r="H4"/>
  <c r="H20"/>
  <c r="H31"/>
  <c r="H33"/>
  <c r="I37"/>
  <c r="G38" i="29"/>
  <c r="B3" i="7"/>
  <c r="H37"/>
  <c r="H38"/>
  <c r="H39"/>
  <c r="H40"/>
  <c r="H41"/>
  <c r="H42"/>
  <c r="H43"/>
  <c r="H36"/>
  <c r="H35"/>
  <c r="H34"/>
  <c r="H32"/>
  <c r="H30"/>
  <c r="H29"/>
  <c r="H27"/>
  <c r="H26"/>
  <c r="H25"/>
  <c r="H24"/>
  <c r="H23"/>
  <c r="H22"/>
  <c r="H21"/>
  <c r="H19"/>
  <c r="H18"/>
  <c r="H16"/>
  <c r="H15"/>
  <c r="H14"/>
  <c r="H13"/>
  <c r="H12"/>
  <c r="H11"/>
  <c r="H10"/>
  <c r="H9"/>
  <c r="H8"/>
  <c r="H7"/>
  <c r="H6"/>
  <c r="H5"/>
  <c r="H4"/>
  <c r="H17"/>
  <c r="H20"/>
  <c r="H28"/>
  <c r="H31"/>
  <c r="H33"/>
  <c r="I37"/>
  <c r="H38" i="29"/>
  <c r="B3" i="8"/>
  <c r="H37"/>
  <c r="H38"/>
  <c r="H39"/>
  <c r="H40"/>
  <c r="H41"/>
  <c r="H42"/>
  <c r="H43"/>
  <c r="H36"/>
  <c r="H35"/>
  <c r="H34"/>
  <c r="H31"/>
  <c r="H32"/>
  <c r="H30"/>
  <c r="H29"/>
  <c r="H27"/>
  <c r="H25"/>
  <c r="H24"/>
  <c r="H23"/>
  <c r="H22"/>
  <c r="H21"/>
  <c r="H20"/>
  <c r="H19"/>
  <c r="H18"/>
  <c r="H16"/>
  <c r="H15"/>
  <c r="H14"/>
  <c r="H13"/>
  <c r="H12"/>
  <c r="H11"/>
  <c r="H10"/>
  <c r="H9"/>
  <c r="H8"/>
  <c r="H7"/>
  <c r="H6"/>
  <c r="H5"/>
  <c r="H4"/>
  <c r="H17"/>
  <c r="H26"/>
  <c r="H28"/>
  <c r="H33"/>
  <c r="I37"/>
  <c r="I38" i="29"/>
  <c r="B3" i="9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I37"/>
  <c r="J38" i="29"/>
  <c r="B3" i="11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I37"/>
  <c r="K38" i="29"/>
  <c r="B3" i="12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I37"/>
  <c r="L38" i="29"/>
  <c r="B3" i="13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I37"/>
  <c r="M38" i="29"/>
  <c r="B3" i="14"/>
  <c r="H37"/>
  <c r="H38"/>
  <c r="H39"/>
  <c r="H40"/>
  <c r="H41"/>
  <c r="H42"/>
  <c r="H43"/>
  <c r="H7"/>
  <c r="H25"/>
  <c r="H27"/>
  <c r="H36"/>
  <c r="H4"/>
  <c r="H5"/>
  <c r="H6"/>
  <c r="H8"/>
  <c r="H9"/>
  <c r="H10"/>
  <c r="H11"/>
  <c r="H12"/>
  <c r="H13"/>
  <c r="H14"/>
  <c r="H15"/>
  <c r="H16"/>
  <c r="H17"/>
  <c r="H18"/>
  <c r="H19"/>
  <c r="H20"/>
  <c r="H21"/>
  <c r="H22"/>
  <c r="H23"/>
  <c r="H24"/>
  <c r="H26"/>
  <c r="H28"/>
  <c r="H29"/>
  <c r="H30"/>
  <c r="H31"/>
  <c r="H32"/>
  <c r="H33"/>
  <c r="H34"/>
  <c r="H35"/>
  <c r="I37"/>
  <c r="N38" i="29"/>
  <c r="B3" i="15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I37"/>
  <c r="O38" i="29"/>
  <c r="B3" i="16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30"/>
  <c r="H29"/>
  <c r="H31"/>
  <c r="H32"/>
  <c r="H33"/>
  <c r="H34"/>
  <c r="H35"/>
  <c r="H36"/>
  <c r="I37"/>
  <c r="P38" i="29"/>
  <c r="B3" i="18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I37"/>
  <c r="Q38" i="29"/>
  <c r="B3" i="19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I37"/>
  <c r="R38" i="29"/>
  <c r="B3" i="20"/>
  <c r="H37"/>
  <c r="H38"/>
  <c r="H39"/>
  <c r="H40"/>
  <c r="H41"/>
  <c r="H42"/>
  <c r="H43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I37"/>
  <c r="S38" i="29"/>
  <c r="B3" i="21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I37"/>
  <c r="T38" i="29"/>
  <c r="B3" i="22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I37"/>
  <c r="U38" i="29"/>
  <c r="B3" i="23"/>
  <c r="H37"/>
  <c r="H38"/>
  <c r="H39"/>
  <c r="H40"/>
  <c r="H41"/>
  <c r="H43"/>
  <c r="H42"/>
  <c r="H36"/>
  <c r="H32"/>
  <c r="H19"/>
  <c r="H18"/>
  <c r="H13"/>
  <c r="H11"/>
  <c r="H6"/>
  <c r="H4"/>
  <c r="H5"/>
  <c r="H7"/>
  <c r="H8"/>
  <c r="H9"/>
  <c r="H10"/>
  <c r="H12"/>
  <c r="H14"/>
  <c r="H15"/>
  <c r="H16"/>
  <c r="H17"/>
  <c r="H20"/>
  <c r="H21"/>
  <c r="H22"/>
  <c r="H23"/>
  <c r="H24"/>
  <c r="H25"/>
  <c r="H26"/>
  <c r="H27"/>
  <c r="H28"/>
  <c r="H29"/>
  <c r="H30"/>
  <c r="H31"/>
  <c r="H33"/>
  <c r="H34"/>
  <c r="H35"/>
  <c r="I37"/>
  <c r="V38" i="29"/>
  <c r="B3" i="24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I37"/>
  <c r="W38" i="29"/>
  <c r="B3" i="25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I37"/>
  <c r="X38" i="29"/>
  <c r="B3" i="26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I37"/>
  <c r="Y38" i="29"/>
  <c r="B3" i="27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I37"/>
  <c r="Z38" i="29"/>
  <c r="AA38"/>
  <c r="AE38"/>
  <c r="B39"/>
  <c r="C39"/>
  <c r="I38" i="2"/>
  <c r="D39" i="29"/>
  <c r="I38" i="4"/>
  <c r="E39" i="29"/>
  <c r="I38" i="5"/>
  <c r="F39" i="29"/>
  <c r="I38" i="6"/>
  <c r="G39" i="29"/>
  <c r="I38" i="7"/>
  <c r="H39" i="29"/>
  <c r="I38" i="8"/>
  <c r="I39" i="29"/>
  <c r="I38" i="9"/>
  <c r="J39" i="29"/>
  <c r="I38" i="11"/>
  <c r="K39" i="29"/>
  <c r="I38" i="12"/>
  <c r="L39" i="29"/>
  <c r="I38" i="13"/>
  <c r="M39" i="29"/>
  <c r="I38" i="14"/>
  <c r="N39" i="29"/>
  <c r="I38" i="15"/>
  <c r="O39" i="29"/>
  <c r="I38" i="16"/>
  <c r="P39" i="29"/>
  <c r="I38" i="18"/>
  <c r="Q39" i="29"/>
  <c r="I38" i="19"/>
  <c r="R39" i="29"/>
  <c r="I38" i="20"/>
  <c r="S39" i="29"/>
  <c r="I38" i="21"/>
  <c r="T39" i="29"/>
  <c r="I38" i="22"/>
  <c r="U39" i="29"/>
  <c r="I38" i="23"/>
  <c r="V39" i="29"/>
  <c r="I38" i="24"/>
  <c r="W39" i="29"/>
  <c r="I38" i="25"/>
  <c r="X39" i="29"/>
  <c r="I38" i="26"/>
  <c r="Y39" i="29"/>
  <c r="I38" i="27"/>
  <c r="Z39" i="29"/>
  <c r="AA39"/>
  <c r="AE39"/>
  <c r="B40"/>
  <c r="C40"/>
  <c r="I39" i="2"/>
  <c r="D40" i="29"/>
  <c r="I39" i="4"/>
  <c r="E40" i="29"/>
  <c r="I39" i="5"/>
  <c r="F40" i="29"/>
  <c r="I39" i="6"/>
  <c r="G40" i="29"/>
  <c r="I39" i="7"/>
  <c r="H40" i="29"/>
  <c r="I39" i="8"/>
  <c r="I40" i="29"/>
  <c r="I39" i="9"/>
  <c r="J40" i="29"/>
  <c r="I39" i="11"/>
  <c r="K40" i="29"/>
  <c r="I39" i="12"/>
  <c r="L40" i="29"/>
  <c r="I39" i="13"/>
  <c r="M40" i="29"/>
  <c r="I39" i="14"/>
  <c r="N40" i="29"/>
  <c r="I39" i="15"/>
  <c r="O40" i="29"/>
  <c r="I39" i="16"/>
  <c r="P40" i="29"/>
  <c r="I39" i="18"/>
  <c r="Q40" i="29"/>
  <c r="I39" i="19"/>
  <c r="R40" i="29"/>
  <c r="I39" i="20"/>
  <c r="S40" i="29"/>
  <c r="I39" i="21"/>
  <c r="T40" i="29"/>
  <c r="I39" i="22"/>
  <c r="U40" i="29"/>
  <c r="I39" i="23"/>
  <c r="V40" i="29"/>
  <c r="I39" i="24"/>
  <c r="W40" i="29"/>
  <c r="I39" i="25"/>
  <c r="X40" i="29"/>
  <c r="I39" i="26"/>
  <c r="Y40" i="29"/>
  <c r="I39" i="27"/>
  <c r="Z40" i="29"/>
  <c r="AA40"/>
  <c r="AE40"/>
  <c r="B41"/>
  <c r="C41"/>
  <c r="I40" i="2"/>
  <c r="D41" i="29"/>
  <c r="I40" i="4"/>
  <c r="E41" i="29"/>
  <c r="I40" i="5"/>
  <c r="F41" i="29"/>
  <c r="I40" i="6"/>
  <c r="G41" i="29"/>
  <c r="I40" i="7"/>
  <c r="H41" i="29"/>
  <c r="I40" i="8"/>
  <c r="I41" i="29"/>
  <c r="I40" i="9"/>
  <c r="J41" i="29"/>
  <c r="I40" i="11"/>
  <c r="K41" i="29"/>
  <c r="I40" i="12"/>
  <c r="L41" i="29"/>
  <c r="I40" i="13"/>
  <c r="M41" i="29"/>
  <c r="I40" i="14"/>
  <c r="N41" i="29"/>
  <c r="I40" i="15"/>
  <c r="O41" i="29"/>
  <c r="I40" i="16"/>
  <c r="P41" i="29"/>
  <c r="I40" i="18"/>
  <c r="Q41" i="29"/>
  <c r="I40" i="19"/>
  <c r="R41" i="29"/>
  <c r="I40" i="20"/>
  <c r="S41" i="29"/>
  <c r="I40" i="21"/>
  <c r="T41" i="29"/>
  <c r="I40" i="22"/>
  <c r="U41" i="29"/>
  <c r="I40" i="23"/>
  <c r="V41" i="29"/>
  <c r="I40" i="24"/>
  <c r="W41" i="29"/>
  <c r="I40" i="25"/>
  <c r="X41" i="29"/>
  <c r="I40" i="26"/>
  <c r="Y41" i="29"/>
  <c r="I40" i="27"/>
  <c r="Z41" i="29"/>
  <c r="AA41"/>
  <c r="AE41"/>
  <c r="B42"/>
  <c r="C42"/>
  <c r="I41" i="2"/>
  <c r="D42" i="29"/>
  <c r="I41" i="4"/>
  <c r="E42" i="29"/>
  <c r="I41" i="5"/>
  <c r="F42" i="29"/>
  <c r="I41" i="6"/>
  <c r="G42" i="29"/>
  <c r="I41" i="7"/>
  <c r="H42" i="29"/>
  <c r="I41" i="8"/>
  <c r="I42" i="29"/>
  <c r="I41" i="9"/>
  <c r="J42" i="29"/>
  <c r="I41" i="11"/>
  <c r="K42" i="29"/>
  <c r="I41" i="12"/>
  <c r="L42" i="29"/>
  <c r="I41" i="13"/>
  <c r="M42" i="29"/>
  <c r="I41" i="14"/>
  <c r="N42" i="29"/>
  <c r="I41" i="15"/>
  <c r="O42" i="29"/>
  <c r="I41" i="16"/>
  <c r="P42" i="29"/>
  <c r="I41" i="18"/>
  <c r="Q42" i="29"/>
  <c r="I41" i="19"/>
  <c r="R42" i="29"/>
  <c r="I41" i="20"/>
  <c r="S42" i="29"/>
  <c r="I41" i="21"/>
  <c r="T42" i="29"/>
  <c r="I41" i="22"/>
  <c r="U42" i="29"/>
  <c r="I41" i="23"/>
  <c r="V42" i="29"/>
  <c r="I41" i="24"/>
  <c r="W42" i="29"/>
  <c r="I41" i="25"/>
  <c r="X42" i="29"/>
  <c r="I41" i="26"/>
  <c r="Y42" i="29"/>
  <c r="I41" i="27"/>
  <c r="Z42" i="29"/>
  <c r="AA42"/>
  <c r="AE42"/>
  <c r="B43"/>
  <c r="C43"/>
  <c r="I42" i="2"/>
  <c r="D43" i="29"/>
  <c r="I42" i="4"/>
  <c r="E43" i="29"/>
  <c r="I42" i="5"/>
  <c r="F43" i="29"/>
  <c r="I42" i="6"/>
  <c r="G43" i="29"/>
  <c r="I42" i="7"/>
  <c r="H43" i="29"/>
  <c r="I42" i="8"/>
  <c r="I43" i="29"/>
  <c r="I42" i="9"/>
  <c r="J43" i="29"/>
  <c r="I42" i="11"/>
  <c r="K43" i="29"/>
  <c r="I42" i="12"/>
  <c r="L43" i="29"/>
  <c r="I42" i="13"/>
  <c r="M43" i="29"/>
  <c r="I42" i="14"/>
  <c r="N43" i="29"/>
  <c r="I42" i="15"/>
  <c r="O43" i="29"/>
  <c r="I42" i="16"/>
  <c r="P43" i="29"/>
  <c r="I42" i="18"/>
  <c r="Q43" i="29"/>
  <c r="I42" i="19"/>
  <c r="R43" i="29"/>
  <c r="I42" i="20"/>
  <c r="S43" i="29"/>
  <c r="I42" i="21"/>
  <c r="T43" i="29"/>
  <c r="I42" i="22"/>
  <c r="U43" i="29"/>
  <c r="I42" i="23"/>
  <c r="V43" i="29"/>
  <c r="I42" i="24"/>
  <c r="W43" i="29"/>
  <c r="I42" i="25"/>
  <c r="X43" i="29"/>
  <c r="I42" i="26"/>
  <c r="Y43" i="29"/>
  <c r="I42" i="27"/>
  <c r="Z43" i="29"/>
  <c r="AA43"/>
  <c r="AE43"/>
  <c r="B44"/>
  <c r="C44"/>
  <c r="I43" i="2"/>
  <c r="D44" i="29"/>
  <c r="I43" i="4"/>
  <c r="E44" i="29"/>
  <c r="I43" i="5"/>
  <c r="F44" i="29"/>
  <c r="I43" i="6"/>
  <c r="G44" i="29"/>
  <c r="I43" i="7"/>
  <c r="H44" i="29"/>
  <c r="I43" i="8"/>
  <c r="I44" i="29"/>
  <c r="I43" i="9"/>
  <c r="J44" i="29"/>
  <c r="I43" i="11"/>
  <c r="K44" i="29"/>
  <c r="I43" i="12"/>
  <c r="L44" i="29"/>
  <c r="I43" i="13"/>
  <c r="M44" i="29"/>
  <c r="I43" i="14"/>
  <c r="N44" i="29"/>
  <c r="I43" i="15"/>
  <c r="O44" i="29"/>
  <c r="I43" i="16"/>
  <c r="P44" i="29"/>
  <c r="I43" i="18"/>
  <c r="Q44" i="29"/>
  <c r="I43" i="19"/>
  <c r="R44" i="29"/>
  <c r="I43" i="20"/>
  <c r="S44" i="29"/>
  <c r="I43" i="21"/>
  <c r="T44" i="29"/>
  <c r="I43" i="22"/>
  <c r="U44" i="29"/>
  <c r="I43" i="23"/>
  <c r="V44" i="29"/>
  <c r="I43" i="24"/>
  <c r="W44" i="29"/>
  <c r="I43" i="25"/>
  <c r="X44" i="29"/>
  <c r="I43" i="26"/>
  <c r="Y44" i="29"/>
  <c r="I43" i="27"/>
  <c r="Z44" i="29"/>
  <c r="AA44"/>
  <c r="AE44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5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D49"/>
  <c r="D2"/>
  <c r="D47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E4"/>
  <c r="D4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5"/>
  <c r="C2" i="27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I36"/>
  <c r="Z37" i="29"/>
  <c r="G4" i="27"/>
  <c r="C4"/>
  <c r="B4"/>
  <c r="I2"/>
  <c r="C2" i="26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I36"/>
  <c r="Y37" i="29"/>
  <c r="G4" i="26"/>
  <c r="C4"/>
  <c r="B4"/>
  <c r="I2"/>
  <c r="C2" i="25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I5"/>
  <c r="X6" i="29"/>
  <c r="G5" i="25"/>
  <c r="C5"/>
  <c r="B5"/>
  <c r="G4"/>
  <c r="C4"/>
  <c r="B4"/>
  <c r="I2"/>
  <c r="C2" i="24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I6"/>
  <c r="W7" i="29"/>
  <c r="G6" i="24"/>
  <c r="C6"/>
  <c r="B6"/>
  <c r="G5"/>
  <c r="C5"/>
  <c r="B5"/>
  <c r="G4"/>
  <c r="C4"/>
  <c r="B4"/>
  <c r="I2"/>
  <c r="C2" i="23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I36"/>
  <c r="V37" i="29"/>
  <c r="G4" i="23"/>
  <c r="C4"/>
  <c r="B4"/>
  <c r="I2"/>
  <c r="C2" i="22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I5"/>
  <c r="U6" i="29"/>
  <c r="G5" i="22"/>
  <c r="C5"/>
  <c r="B5"/>
  <c r="G4"/>
  <c r="C4"/>
  <c r="B4"/>
  <c r="I2"/>
  <c r="C2" i="21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I36"/>
  <c r="T37" i="29"/>
  <c r="G4" i="21"/>
  <c r="C4"/>
  <c r="B4"/>
  <c r="I2"/>
  <c r="C2" i="20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I6"/>
  <c r="S7" i="29"/>
  <c r="G6" i="20"/>
  <c r="C6"/>
  <c r="B6"/>
  <c r="G5"/>
  <c r="C5"/>
  <c r="B5"/>
  <c r="G4"/>
  <c r="C4"/>
  <c r="B4"/>
  <c r="I2"/>
  <c r="C2" i="19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I36"/>
  <c r="R37" i="29"/>
  <c r="G4" i="19"/>
  <c r="C4"/>
  <c r="B4"/>
  <c r="I2"/>
  <c r="C2" i="18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C6"/>
  <c r="B6"/>
  <c r="I5"/>
  <c r="Q6" i="29"/>
  <c r="C5" i="18"/>
  <c r="B5"/>
  <c r="G4"/>
  <c r="C4"/>
  <c r="B4"/>
  <c r="I2"/>
  <c r="C2" i="16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G4"/>
  <c r="C4"/>
  <c r="B4"/>
  <c r="I2"/>
  <c r="C2" i="15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G4"/>
  <c r="C4"/>
  <c r="B4"/>
  <c r="I2"/>
  <c r="C2" i="14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I5"/>
  <c r="N6" i="29"/>
  <c r="G5" i="14"/>
  <c r="C5"/>
  <c r="B5"/>
  <c r="G4"/>
  <c r="C4"/>
  <c r="B4"/>
  <c r="I2"/>
  <c r="C2" i="13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I6"/>
  <c r="M7" i="29"/>
  <c r="G6" i="13"/>
  <c r="C6"/>
  <c r="B6"/>
  <c r="G5"/>
  <c r="C5"/>
  <c r="B5"/>
  <c r="G4"/>
  <c r="C4"/>
  <c r="B4"/>
  <c r="I2"/>
  <c r="C2" i="12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G4"/>
  <c r="C4"/>
  <c r="B4"/>
  <c r="I2"/>
  <c r="C2" i="11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I36"/>
  <c r="K37" i="29"/>
  <c r="G4" i="11"/>
  <c r="C4"/>
  <c r="B4"/>
  <c r="I2"/>
  <c r="C2" i="9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I36"/>
  <c r="J37" i="29"/>
  <c r="G4" i="9"/>
  <c r="C4"/>
  <c r="B4"/>
  <c r="I2"/>
  <c r="C2" i="8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I5"/>
  <c r="I6" i="29"/>
  <c r="G5" i="8"/>
  <c r="C5"/>
  <c r="B5"/>
  <c r="G4"/>
  <c r="C4"/>
  <c r="B4"/>
  <c r="I2"/>
  <c r="C2" i="7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I5"/>
  <c r="H6" i="29"/>
  <c r="G5" i="7"/>
  <c r="C5"/>
  <c r="B5"/>
  <c r="G4"/>
  <c r="C4"/>
  <c r="B4"/>
  <c r="I2"/>
  <c r="C2" i="6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G4"/>
  <c r="C4"/>
  <c r="B4"/>
  <c r="I2"/>
  <c r="C2" i="5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G4"/>
  <c r="C4"/>
  <c r="B4"/>
  <c r="I2"/>
  <c r="C2" i="4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I36"/>
  <c r="E37" i="29"/>
  <c r="G4" i="4"/>
  <c r="C4"/>
  <c r="B4"/>
  <c r="I2"/>
  <c r="C2" i="2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"/>
  <c r="G43"/>
  <c r="B43"/>
  <c r="G42"/>
  <c r="B42"/>
  <c r="G41"/>
  <c r="B41"/>
  <c r="G40"/>
  <c r="B40"/>
  <c r="G39"/>
  <c r="B39"/>
  <c r="G38"/>
  <c r="B38"/>
  <c r="G37"/>
  <c r="B37"/>
  <c r="G36"/>
  <c r="B36"/>
  <c r="G35"/>
  <c r="B35"/>
  <c r="G34"/>
  <c r="B34"/>
  <c r="B33"/>
  <c r="G32"/>
  <c r="B32"/>
  <c r="G31"/>
  <c r="B31"/>
  <c r="G30"/>
  <c r="B30"/>
  <c r="B29"/>
  <c r="G28"/>
  <c r="B28"/>
  <c r="G27"/>
  <c r="B27"/>
  <c r="G26"/>
  <c r="B26"/>
  <c r="B25"/>
  <c r="G24"/>
  <c r="B24"/>
  <c r="G23"/>
  <c r="B23"/>
  <c r="G22"/>
  <c r="B22"/>
  <c r="G21"/>
  <c r="B21"/>
  <c r="B20"/>
  <c r="G19"/>
  <c r="B19"/>
  <c r="G18"/>
  <c r="B18"/>
  <c r="G17"/>
  <c r="B17"/>
  <c r="B16"/>
  <c r="G15"/>
  <c r="B15"/>
  <c r="G14"/>
  <c r="B14"/>
  <c r="G13"/>
  <c r="B13"/>
  <c r="G12"/>
  <c r="B12"/>
  <c r="G11"/>
  <c r="B11"/>
  <c r="G10"/>
  <c r="B10"/>
  <c r="G9"/>
  <c r="B9"/>
  <c r="G8"/>
  <c r="B8"/>
  <c r="G7"/>
  <c r="B7"/>
  <c r="G6"/>
  <c r="B6"/>
  <c r="G5"/>
  <c r="B5"/>
  <c r="G4"/>
  <c r="B4"/>
  <c r="I2"/>
  <c r="I6" i="6"/>
  <c r="G7" i="29"/>
  <c r="I12" i="6"/>
  <c r="G13" i="29"/>
  <c r="I6" i="7"/>
  <c r="H7" i="29"/>
  <c r="I7" i="13"/>
  <c r="M8" i="29"/>
  <c r="I6" i="14"/>
  <c r="N7" i="29"/>
  <c r="I6" i="16"/>
  <c r="P7" i="29"/>
  <c r="I12" i="16"/>
  <c r="P13" i="29"/>
  <c r="I6" i="18"/>
  <c r="Q7" i="29"/>
  <c r="I6" i="22"/>
  <c r="U7" i="29"/>
  <c r="I6" i="25"/>
  <c r="X7" i="29"/>
  <c r="I5" i="15"/>
  <c r="O6" i="29"/>
  <c r="I36" i="15"/>
  <c r="O37" i="29"/>
  <c r="I6" i="15"/>
  <c r="O7" i="29"/>
  <c r="I7" i="15"/>
  <c r="O8" i="29"/>
  <c r="I10" i="15"/>
  <c r="O11" i="29"/>
  <c r="I11" i="15"/>
  <c r="O12" i="29"/>
  <c r="I14" i="15"/>
  <c r="O15" i="29"/>
  <c r="I15" i="15"/>
  <c r="O16" i="29"/>
  <c r="I17" i="15"/>
  <c r="O18" i="29"/>
  <c r="I19" i="15"/>
  <c r="O20" i="29"/>
  <c r="I21" i="15"/>
  <c r="O22" i="29"/>
  <c r="I23" i="15"/>
  <c r="O24" i="29"/>
  <c r="I25" i="15"/>
  <c r="O26" i="29"/>
  <c r="I27" i="15"/>
  <c r="O28" i="29"/>
  <c r="I29" i="15"/>
  <c r="O30" i="29"/>
  <c r="I31" i="15"/>
  <c r="O32" i="29"/>
  <c r="I33" i="15"/>
  <c r="O34" i="29"/>
  <c r="I35" i="15"/>
  <c r="O36" i="29"/>
  <c r="I6" i="21"/>
  <c r="T7" i="29"/>
  <c r="I9" i="21"/>
  <c r="T10" i="29"/>
  <c r="I10" i="21"/>
  <c r="T11" i="29"/>
  <c r="I13" i="21"/>
  <c r="T14" i="29"/>
  <c r="I14" i="21"/>
  <c r="T15" i="29"/>
  <c r="I6" i="19"/>
  <c r="R7" i="29"/>
  <c r="I9" i="19"/>
  <c r="R10" i="29"/>
  <c r="I10" i="19"/>
  <c r="R11" i="29"/>
  <c r="I13" i="19"/>
  <c r="R14" i="29"/>
  <c r="I14" i="19"/>
  <c r="R15" i="29"/>
  <c r="I12" i="7"/>
  <c r="H13" i="29"/>
  <c r="I10" i="7"/>
  <c r="H11" i="29"/>
  <c r="I11" i="7"/>
  <c r="H12" i="29"/>
  <c r="I14" i="7"/>
  <c r="H15" i="29"/>
  <c r="I15" i="7"/>
  <c r="H16" i="29"/>
  <c r="I17" i="7"/>
  <c r="H18" i="29"/>
  <c r="I19" i="7"/>
  <c r="H20" i="29"/>
  <c r="I21" i="7"/>
  <c r="H22" i="29"/>
  <c r="I23" i="7"/>
  <c r="H24" i="29"/>
  <c r="I25" i="7"/>
  <c r="H26" i="29"/>
  <c r="I27" i="7"/>
  <c r="H28" i="29"/>
  <c r="I29" i="7"/>
  <c r="H30" i="29"/>
  <c r="I31" i="7"/>
  <c r="H32" i="29"/>
  <c r="I36" i="7"/>
  <c r="H37" i="29"/>
  <c r="I33" i="7"/>
  <c r="H34" i="29"/>
  <c r="I35" i="7"/>
  <c r="H36" i="29"/>
  <c r="I16" i="7"/>
  <c r="H17" i="29"/>
  <c r="I7" i="22"/>
  <c r="U8" i="29"/>
  <c r="I9" i="22"/>
  <c r="U10" i="29"/>
  <c r="I10" i="22"/>
  <c r="U11" i="29"/>
  <c r="I11" i="22"/>
  <c r="U12" i="29"/>
  <c r="I13" i="22"/>
  <c r="U14" i="29"/>
  <c r="I14" i="22"/>
  <c r="U15" i="29"/>
  <c r="I15" i="22"/>
  <c r="U16" i="29"/>
  <c r="I17" i="22"/>
  <c r="U18" i="29"/>
  <c r="I19" i="22"/>
  <c r="U20" i="29"/>
  <c r="I21" i="22"/>
  <c r="U22" i="29"/>
  <c r="I23" i="22"/>
  <c r="U24" i="29"/>
  <c r="I25" i="22"/>
  <c r="U26" i="29"/>
  <c r="I27" i="22"/>
  <c r="U28" i="29"/>
  <c r="I29" i="22"/>
  <c r="U30" i="29"/>
  <c r="I31" i="22"/>
  <c r="U32" i="29"/>
  <c r="I33" i="22"/>
  <c r="U34" i="29"/>
  <c r="I36" i="22"/>
  <c r="U37" i="29"/>
  <c r="I35" i="22"/>
  <c r="U36" i="29"/>
  <c r="I10" i="6"/>
  <c r="G11" i="29"/>
  <c r="I9" i="6"/>
  <c r="G10" i="29"/>
  <c r="I13" i="6"/>
  <c r="G14" i="29"/>
  <c r="I14" i="6"/>
  <c r="G15" i="29"/>
  <c r="I15" i="6"/>
  <c r="G16" i="29"/>
  <c r="I17" i="6"/>
  <c r="G18" i="29"/>
  <c r="I19" i="6"/>
  <c r="G20" i="29"/>
  <c r="I21" i="6"/>
  <c r="G22" i="29"/>
  <c r="I23" i="6"/>
  <c r="G24" i="29"/>
  <c r="I25" i="6"/>
  <c r="G26" i="29"/>
  <c r="I27" i="6"/>
  <c r="G28" i="29"/>
  <c r="I29" i="6"/>
  <c r="G30" i="29"/>
  <c r="I31" i="6"/>
  <c r="G32" i="29"/>
  <c r="I33" i="6"/>
  <c r="G34" i="29"/>
  <c r="I35" i="6"/>
  <c r="G36" i="29"/>
  <c r="I5" i="6"/>
  <c r="G6" i="29"/>
  <c r="I11" i="6"/>
  <c r="G12" i="29"/>
  <c r="I36" i="6"/>
  <c r="G37" i="29"/>
  <c r="I7" i="25"/>
  <c r="X8" i="29"/>
  <c r="I9" i="25"/>
  <c r="X10" i="29"/>
  <c r="I10" i="25"/>
  <c r="X11" i="29"/>
  <c r="I11" i="25"/>
  <c r="X12" i="29"/>
  <c r="I13" i="25"/>
  <c r="X14" i="29"/>
  <c r="I14" i="25"/>
  <c r="X15" i="29"/>
  <c r="I15" i="25"/>
  <c r="X16" i="29"/>
  <c r="I17" i="25"/>
  <c r="X18" i="29"/>
  <c r="I19" i="25"/>
  <c r="X20" i="29"/>
  <c r="I21" i="25"/>
  <c r="X22" i="29"/>
  <c r="I23" i="25"/>
  <c r="X24" i="29"/>
  <c r="I25" i="25"/>
  <c r="X26" i="29"/>
  <c r="I27" i="25"/>
  <c r="X28" i="29"/>
  <c r="I29" i="25"/>
  <c r="X30" i="29"/>
  <c r="I31" i="25"/>
  <c r="X32" i="29"/>
  <c r="I33" i="25"/>
  <c r="X34" i="29"/>
  <c r="I35" i="25"/>
  <c r="X36" i="29"/>
  <c r="I36" i="25"/>
  <c r="X37" i="29"/>
  <c r="I6" i="11"/>
  <c r="K7" i="29"/>
  <c r="I9" i="11"/>
  <c r="K10" i="29"/>
  <c r="I10" i="11"/>
  <c r="K11" i="29"/>
  <c r="I13" i="11"/>
  <c r="K14" i="29"/>
  <c r="I14" i="11"/>
  <c r="K15" i="29"/>
  <c r="I36" i="13"/>
  <c r="M37" i="29"/>
  <c r="I9" i="13"/>
  <c r="M10" i="29"/>
  <c r="I11" i="13"/>
  <c r="M12" i="29"/>
  <c r="I13" i="13"/>
  <c r="M14" i="29"/>
  <c r="I15" i="13"/>
  <c r="M16" i="29"/>
  <c r="I4" i="13"/>
  <c r="M5" i="29"/>
  <c r="I4" i="23"/>
  <c r="V5" i="29"/>
  <c r="I9" i="23"/>
  <c r="V10" i="29"/>
  <c r="I13" i="23"/>
  <c r="V14" i="29"/>
  <c r="I7" i="24"/>
  <c r="W8" i="29"/>
  <c r="I6" i="5"/>
  <c r="F7" i="29"/>
  <c r="I7" i="5"/>
  <c r="F8" i="29"/>
  <c r="I19" i="5"/>
  <c r="F20" i="29"/>
  <c r="I11" i="5"/>
  <c r="F12" i="29"/>
  <c r="I15" i="5"/>
  <c r="F16" i="29"/>
  <c r="I36" i="5"/>
  <c r="F37" i="29"/>
  <c r="I9" i="5"/>
  <c r="F10" i="29"/>
  <c r="I13" i="5"/>
  <c r="F14" i="29"/>
  <c r="I14" i="5"/>
  <c r="F15" i="29"/>
  <c r="I17" i="5"/>
  <c r="F18" i="29"/>
  <c r="I21" i="5"/>
  <c r="F22" i="29"/>
  <c r="I25" i="5"/>
  <c r="F26" i="29"/>
  <c r="I27" i="5"/>
  <c r="F28" i="29"/>
  <c r="I29" i="5"/>
  <c r="F30" i="29"/>
  <c r="I31" i="5"/>
  <c r="F32" i="29"/>
  <c r="I33" i="5"/>
  <c r="F34" i="29"/>
  <c r="I35" i="5"/>
  <c r="F36" i="29"/>
  <c r="I5" i="5"/>
  <c r="F6" i="29"/>
  <c r="I10" i="5"/>
  <c r="F11" i="29"/>
  <c r="I23" i="5"/>
  <c r="F24" i="29"/>
  <c r="I7" i="18"/>
  <c r="Q8" i="29"/>
  <c r="I9" i="18"/>
  <c r="Q10" i="29"/>
  <c r="I10" i="18"/>
  <c r="Q11" i="29"/>
  <c r="I11" i="18"/>
  <c r="Q12" i="29"/>
  <c r="I13" i="18"/>
  <c r="Q14" i="29"/>
  <c r="I14" i="18"/>
  <c r="Q15" i="29"/>
  <c r="I15" i="18"/>
  <c r="Q16" i="29"/>
  <c r="I17" i="18"/>
  <c r="Q18" i="29"/>
  <c r="I19" i="18"/>
  <c r="Q20" i="29"/>
  <c r="I21" i="18"/>
  <c r="Q22" i="29"/>
  <c r="I23" i="18"/>
  <c r="Q24" i="29"/>
  <c r="I25" i="18"/>
  <c r="Q26" i="29"/>
  <c r="I27" i="18"/>
  <c r="Q28" i="29"/>
  <c r="I29" i="18"/>
  <c r="Q30" i="29"/>
  <c r="I31" i="18"/>
  <c r="Q32" i="29"/>
  <c r="I33" i="18"/>
  <c r="Q34" i="29"/>
  <c r="I35" i="18"/>
  <c r="Q36" i="29"/>
  <c r="I36" i="18"/>
  <c r="Q37" i="29"/>
  <c r="I6" i="12"/>
  <c r="L7" i="29"/>
  <c r="I10" i="12"/>
  <c r="L11" i="29"/>
  <c r="I33" i="12"/>
  <c r="L34" i="29"/>
  <c r="I5" i="12"/>
  <c r="L6" i="29"/>
  <c r="I9" i="12"/>
  <c r="L10" i="29"/>
  <c r="I13" i="12"/>
  <c r="L14" i="29"/>
  <c r="I15" i="12"/>
  <c r="L16" i="29"/>
  <c r="I19" i="12"/>
  <c r="L20" i="29"/>
  <c r="I23" i="12"/>
  <c r="L24" i="29"/>
  <c r="I27" i="12"/>
  <c r="L28" i="29"/>
  <c r="I31" i="12"/>
  <c r="L32" i="29"/>
  <c r="I35" i="12"/>
  <c r="L36" i="29"/>
  <c r="I7" i="12"/>
  <c r="L8" i="29"/>
  <c r="I11" i="12"/>
  <c r="L12" i="29"/>
  <c r="I14" i="12"/>
  <c r="L15" i="29"/>
  <c r="I17" i="12"/>
  <c r="L18" i="29"/>
  <c r="I21" i="12"/>
  <c r="L22" i="29"/>
  <c r="I25" i="12"/>
  <c r="L26" i="29"/>
  <c r="I36" i="12"/>
  <c r="L37" i="29"/>
  <c r="I29" i="12"/>
  <c r="L30" i="29"/>
  <c r="I6" i="27"/>
  <c r="Z7" i="29"/>
  <c r="I9" i="27"/>
  <c r="Z10" i="29"/>
  <c r="I10" i="27"/>
  <c r="Z11" i="29"/>
  <c r="I13" i="27"/>
  <c r="Z14" i="29"/>
  <c r="I14" i="27"/>
  <c r="Z15" i="29"/>
  <c r="I17" i="27"/>
  <c r="Z18" i="29"/>
  <c r="I19" i="27"/>
  <c r="Z20" i="29"/>
  <c r="I21" i="27"/>
  <c r="Z22" i="29"/>
  <c r="I23" i="27"/>
  <c r="Z24" i="29"/>
  <c r="I25" i="27"/>
  <c r="Z26" i="29"/>
  <c r="I27" i="27"/>
  <c r="Z28" i="29"/>
  <c r="I29" i="27"/>
  <c r="Z30" i="29"/>
  <c r="I31" i="27"/>
  <c r="Z32" i="29"/>
  <c r="I33" i="27"/>
  <c r="Z34" i="29"/>
  <c r="I35" i="27"/>
  <c r="Z36" i="29"/>
  <c r="I4" i="24"/>
  <c r="W5" i="29"/>
  <c r="I36" i="24"/>
  <c r="W37" i="29"/>
  <c r="I9" i="24"/>
  <c r="W10" i="29"/>
  <c r="I11" i="24"/>
  <c r="W12" i="29"/>
  <c r="I13" i="24"/>
  <c r="W14" i="29"/>
  <c r="I5" i="24"/>
  <c r="W6" i="29"/>
  <c r="I15" i="24"/>
  <c r="W16" i="29"/>
  <c r="I36" i="20"/>
  <c r="S37" i="29"/>
  <c r="I9" i="20"/>
  <c r="S10" i="29"/>
  <c r="I13" i="20"/>
  <c r="S14" i="29"/>
  <c r="I4" i="20"/>
  <c r="S5" i="29"/>
  <c r="I26" i="8"/>
  <c r="I27" i="29"/>
  <c r="I9" i="8"/>
  <c r="I10" i="29"/>
  <c r="I11" i="8"/>
  <c r="I12" i="29"/>
  <c r="I13" i="8"/>
  <c r="I14" i="29"/>
  <c r="I15" i="8"/>
  <c r="I16" i="29"/>
  <c r="I36" i="8"/>
  <c r="I37" i="29"/>
  <c r="I36" i="14"/>
  <c r="N37" i="29"/>
  <c r="I12" i="14"/>
  <c r="N13" i="29"/>
  <c r="I10" i="14"/>
  <c r="N11" i="29"/>
  <c r="I11" i="14"/>
  <c r="N12" i="29"/>
  <c r="I14" i="14"/>
  <c r="N15" i="29"/>
  <c r="I15" i="14"/>
  <c r="N16" i="29"/>
  <c r="I17" i="14"/>
  <c r="N18" i="29"/>
  <c r="I19" i="14"/>
  <c r="N20" i="29"/>
  <c r="I21" i="14"/>
  <c r="N22" i="29"/>
  <c r="I23" i="14"/>
  <c r="N24" i="29"/>
  <c r="I25" i="14"/>
  <c r="N26" i="29"/>
  <c r="I27" i="14"/>
  <c r="N28" i="29"/>
  <c r="I29" i="14"/>
  <c r="N30" i="29"/>
  <c r="I31" i="14"/>
  <c r="N32" i="29"/>
  <c r="I33" i="14"/>
  <c r="N34" i="29"/>
  <c r="I35" i="14"/>
  <c r="N36" i="29"/>
  <c r="I36" i="16"/>
  <c r="P37" i="29"/>
  <c r="I5" i="16"/>
  <c r="P6" i="29"/>
  <c r="I9" i="16"/>
  <c r="P10" i="29"/>
  <c r="I11" i="16"/>
  <c r="P12" i="29"/>
  <c r="I13" i="16"/>
  <c r="P14" i="29"/>
  <c r="I15" i="16"/>
  <c r="P16" i="29"/>
  <c r="I4" i="16"/>
  <c r="P5" i="29"/>
  <c r="I31" i="9"/>
  <c r="J32" i="29"/>
  <c r="I33" i="9"/>
  <c r="J34" i="29"/>
  <c r="I6" i="9"/>
  <c r="J7" i="29"/>
  <c r="I9" i="9"/>
  <c r="J10" i="29"/>
  <c r="I10" i="9"/>
  <c r="J11" i="29"/>
  <c r="I13" i="9"/>
  <c r="J14" i="29"/>
  <c r="I14" i="9"/>
  <c r="J15" i="29"/>
  <c r="I17" i="9"/>
  <c r="J18" i="29"/>
  <c r="I19" i="9"/>
  <c r="J20" i="29"/>
  <c r="I21" i="9"/>
  <c r="J22" i="29"/>
  <c r="I23" i="9"/>
  <c r="J24" i="29"/>
  <c r="I25" i="9"/>
  <c r="J26" i="29"/>
  <c r="I27" i="9"/>
  <c r="J28" i="29"/>
  <c r="I29" i="9"/>
  <c r="J30" i="29"/>
  <c r="I35" i="9"/>
  <c r="J36" i="29"/>
  <c r="I6" i="26"/>
  <c r="Y7" i="29"/>
  <c r="I9" i="26"/>
  <c r="Y10" i="29"/>
  <c r="I10" i="26"/>
  <c r="Y11" i="29"/>
  <c r="I13" i="26"/>
  <c r="Y14" i="29"/>
  <c r="I14" i="26"/>
  <c r="Y15" i="29"/>
  <c r="I17" i="26"/>
  <c r="Y18" i="29"/>
  <c r="I19" i="26"/>
  <c r="Y20" i="29"/>
  <c r="I21" i="26"/>
  <c r="Y22" i="29"/>
  <c r="I23" i="26"/>
  <c r="Y24" i="29"/>
  <c r="I25" i="26"/>
  <c r="Y26" i="29"/>
  <c r="I27" i="26"/>
  <c r="Y28" i="29"/>
  <c r="I29" i="26"/>
  <c r="Y30" i="29"/>
  <c r="I31" i="26"/>
  <c r="Y32" i="29"/>
  <c r="I33" i="26"/>
  <c r="Y34" i="29"/>
  <c r="I35" i="26"/>
  <c r="Y36" i="29"/>
  <c r="I4" i="27"/>
  <c r="I7"/>
  <c r="Z8" i="29"/>
  <c r="I11" i="27"/>
  <c r="Z12" i="29"/>
  <c r="I15" i="27"/>
  <c r="Z16" i="29"/>
  <c r="I5" i="27"/>
  <c r="Z6" i="29"/>
  <c r="I8" i="27"/>
  <c r="Z9" i="29"/>
  <c r="I12" i="27"/>
  <c r="Z13" i="29"/>
  <c r="I16" i="27"/>
  <c r="Z17" i="29"/>
  <c r="I18" i="27"/>
  <c r="Z19" i="29"/>
  <c r="I20" i="27"/>
  <c r="Z21" i="29"/>
  <c r="I22" i="27"/>
  <c r="Z23" i="29"/>
  <c r="I24" i="27"/>
  <c r="Z25" i="29"/>
  <c r="I26" i="27"/>
  <c r="Z27" i="29"/>
  <c r="I28" i="27"/>
  <c r="Z29" i="29"/>
  <c r="I30" i="27"/>
  <c r="Z31" i="29"/>
  <c r="I32" i="27"/>
  <c r="Z33" i="29"/>
  <c r="I34" i="27"/>
  <c r="Z35" i="29"/>
  <c r="I4" i="26"/>
  <c r="I7"/>
  <c r="Y8" i="29"/>
  <c r="I11" i="26"/>
  <c r="Y12" i="29"/>
  <c r="I15" i="26"/>
  <c r="Y16" i="29"/>
  <c r="I5" i="26"/>
  <c r="Y6" i="29"/>
  <c r="I8" i="26"/>
  <c r="Y9" i="29"/>
  <c r="I12" i="26"/>
  <c r="Y13" i="29"/>
  <c r="I16" i="26"/>
  <c r="Y17" i="29"/>
  <c r="I18" i="26"/>
  <c r="Y19" i="29"/>
  <c r="I20" i="26"/>
  <c r="Y21" i="29"/>
  <c r="I22" i="26"/>
  <c r="Y23" i="29"/>
  <c r="I24" i="26"/>
  <c r="Y25" i="29"/>
  <c r="I26" i="26"/>
  <c r="Y27" i="29"/>
  <c r="I28" i="26"/>
  <c r="Y29" i="29"/>
  <c r="I30" i="26"/>
  <c r="Y31" i="29"/>
  <c r="I32" i="26"/>
  <c r="Y33" i="29"/>
  <c r="I34" i="26"/>
  <c r="Y35" i="29"/>
  <c r="I4" i="25"/>
  <c r="I8"/>
  <c r="X9" i="29"/>
  <c r="I12" i="25"/>
  <c r="X13" i="29"/>
  <c r="I16" i="25"/>
  <c r="X17" i="29"/>
  <c r="I18" i="25"/>
  <c r="X19" i="29"/>
  <c r="I20" i="25"/>
  <c r="X21" i="29"/>
  <c r="I22" i="25"/>
  <c r="X23" i="29"/>
  <c r="I24" i="25"/>
  <c r="X25" i="29"/>
  <c r="I26" i="25"/>
  <c r="X27" i="29"/>
  <c r="I28" i="25"/>
  <c r="X29" i="29"/>
  <c r="I30" i="25"/>
  <c r="X31" i="29"/>
  <c r="I32" i="25"/>
  <c r="X33" i="29"/>
  <c r="I34" i="25"/>
  <c r="I10" i="24"/>
  <c r="W11" i="29"/>
  <c r="I14" i="24"/>
  <c r="W15" i="29"/>
  <c r="I17" i="24"/>
  <c r="W18" i="29"/>
  <c r="I19" i="24"/>
  <c r="W20" i="29"/>
  <c r="I21" i="24"/>
  <c r="W22" i="29"/>
  <c r="I23" i="24"/>
  <c r="W24" i="29"/>
  <c r="I25" i="24"/>
  <c r="W26" i="29"/>
  <c r="I27" i="24"/>
  <c r="W28" i="29"/>
  <c r="I29" i="24"/>
  <c r="W30" i="29"/>
  <c r="I31" i="24"/>
  <c r="W32" i="29"/>
  <c r="I33" i="24"/>
  <c r="W34" i="29"/>
  <c r="I35" i="24"/>
  <c r="W36" i="29"/>
  <c r="I8" i="24"/>
  <c r="I12"/>
  <c r="W13" i="29"/>
  <c r="I16" i="24"/>
  <c r="W17" i="29"/>
  <c r="I18" i="24"/>
  <c r="W19" i="29"/>
  <c r="I20" i="24"/>
  <c r="W21" i="29"/>
  <c r="I22" i="24"/>
  <c r="W23" i="29"/>
  <c r="I24" i="24"/>
  <c r="W25" i="29"/>
  <c r="I26" i="24"/>
  <c r="W27" i="29"/>
  <c r="I28" i="24"/>
  <c r="W29" i="29"/>
  <c r="I30" i="24"/>
  <c r="W31" i="29"/>
  <c r="I32" i="24"/>
  <c r="I34"/>
  <c r="W35" i="29"/>
  <c r="I6" i="23"/>
  <c r="V7" i="29"/>
  <c r="I10" i="23"/>
  <c r="V11" i="29"/>
  <c r="I14" i="23"/>
  <c r="V15" i="29"/>
  <c r="I17" i="23"/>
  <c r="V18" i="29"/>
  <c r="I19" i="23"/>
  <c r="V20" i="29"/>
  <c r="I21" i="23"/>
  <c r="V22" i="29"/>
  <c r="I23" i="23"/>
  <c r="V24" i="29"/>
  <c r="I25" i="23"/>
  <c r="V26" i="29"/>
  <c r="I27" i="23"/>
  <c r="V28" i="29"/>
  <c r="I29" i="23"/>
  <c r="V30" i="29"/>
  <c r="I31" i="23"/>
  <c r="V32" i="29"/>
  <c r="I33" i="23"/>
  <c r="V34" i="29"/>
  <c r="I35" i="23"/>
  <c r="V36" i="29"/>
  <c r="I7" i="23"/>
  <c r="V8" i="29"/>
  <c r="I11" i="23"/>
  <c r="V12" i="29"/>
  <c r="I15" i="23"/>
  <c r="V16" i="29"/>
  <c r="I5" i="23"/>
  <c r="I8"/>
  <c r="V9" i="29"/>
  <c r="I12" i="23"/>
  <c r="V13" i="29"/>
  <c r="I16" i="23"/>
  <c r="V17" i="29"/>
  <c r="I18" i="23"/>
  <c r="V19" i="29"/>
  <c r="I20" i="23"/>
  <c r="V21" i="29"/>
  <c r="I22" i="23"/>
  <c r="V23" i="29"/>
  <c r="I24" i="23"/>
  <c r="V25" i="29"/>
  <c r="I26" i="23"/>
  <c r="V27" i="29"/>
  <c r="I28" i="23"/>
  <c r="V29" i="29"/>
  <c r="I30" i="23"/>
  <c r="V31" i="29"/>
  <c r="I32" i="23"/>
  <c r="V33" i="29"/>
  <c r="I34" i="23"/>
  <c r="I4" i="22"/>
  <c r="I8"/>
  <c r="U9" i="29"/>
  <c r="I12" i="22"/>
  <c r="U13" i="29"/>
  <c r="I16" i="22"/>
  <c r="U17" i="29"/>
  <c r="I18" i="22"/>
  <c r="U19" i="29"/>
  <c r="I20" i="22"/>
  <c r="U21" i="29"/>
  <c r="I22" i="22"/>
  <c r="U23" i="29"/>
  <c r="I24" i="22"/>
  <c r="U25" i="29"/>
  <c r="I26" i="22"/>
  <c r="U27" i="29"/>
  <c r="I28" i="22"/>
  <c r="U29" i="29"/>
  <c r="I30" i="22"/>
  <c r="U31" i="29"/>
  <c r="I32" i="22"/>
  <c r="U33" i="29"/>
  <c r="I34" i="22"/>
  <c r="U35" i="29"/>
  <c r="I4" i="21"/>
  <c r="I17"/>
  <c r="T18" i="29"/>
  <c r="I19" i="21"/>
  <c r="T20" i="29"/>
  <c r="I21" i="21"/>
  <c r="T22" i="29"/>
  <c r="I23" i="21"/>
  <c r="T24" i="29"/>
  <c r="I25" i="21"/>
  <c r="T26" i="29"/>
  <c r="I27" i="21"/>
  <c r="T28" i="29"/>
  <c r="I29" i="21"/>
  <c r="T30" i="29"/>
  <c r="I31" i="21"/>
  <c r="T32" i="29"/>
  <c r="I33" i="21"/>
  <c r="T34" i="29"/>
  <c r="I35" i="21"/>
  <c r="T36" i="29"/>
  <c r="I7" i="21"/>
  <c r="I11"/>
  <c r="T12" i="29"/>
  <c r="I15" i="21"/>
  <c r="T16" i="29"/>
  <c r="I5" i="21"/>
  <c r="T6" i="29"/>
  <c r="I8" i="21"/>
  <c r="T9" i="29"/>
  <c r="I12" i="21"/>
  <c r="T13" i="29"/>
  <c r="I16" i="21"/>
  <c r="T17" i="29"/>
  <c r="I18" i="21"/>
  <c r="T19" i="29"/>
  <c r="I20" i="21"/>
  <c r="T21" i="29"/>
  <c r="I22" i="21"/>
  <c r="T23" i="29"/>
  <c r="I24" i="21"/>
  <c r="T25" i="29"/>
  <c r="I26" i="21"/>
  <c r="T27" i="29"/>
  <c r="I28" i="21"/>
  <c r="T29" i="29"/>
  <c r="I30" i="21"/>
  <c r="T31" i="29"/>
  <c r="I32" i="21"/>
  <c r="T33" i="29"/>
  <c r="I34" i="21"/>
  <c r="T35" i="29"/>
  <c r="I10" i="20"/>
  <c r="S11" i="29"/>
  <c r="I14" i="20"/>
  <c r="S15" i="29"/>
  <c r="I17" i="20"/>
  <c r="S18" i="29"/>
  <c r="I19" i="20"/>
  <c r="S20" i="29"/>
  <c r="I21" i="20"/>
  <c r="S22" i="29"/>
  <c r="I23" i="20"/>
  <c r="S24" i="29"/>
  <c r="I25" i="20"/>
  <c r="S26" i="29"/>
  <c r="I27" i="20"/>
  <c r="S28" i="29"/>
  <c r="I29" i="20"/>
  <c r="S30" i="29"/>
  <c r="I31" i="20"/>
  <c r="S32" i="29"/>
  <c r="I33" i="20"/>
  <c r="S34" i="29"/>
  <c r="I35" i="20"/>
  <c r="S36" i="29"/>
  <c r="I7" i="20"/>
  <c r="S8" i="29"/>
  <c r="I11" i="20"/>
  <c r="S12" i="29"/>
  <c r="I15" i="20"/>
  <c r="S16" i="29"/>
  <c r="I5" i="20"/>
  <c r="I8"/>
  <c r="S9" i="29"/>
  <c r="I12" i="20"/>
  <c r="S13" i="29"/>
  <c r="I16" i="20"/>
  <c r="S17" i="29"/>
  <c r="I18" i="20"/>
  <c r="S19" i="29"/>
  <c r="I20" i="20"/>
  <c r="S21" i="29"/>
  <c r="I22" i="20"/>
  <c r="S23" i="29"/>
  <c r="I24" i="20"/>
  <c r="S25" i="29"/>
  <c r="I26" i="20"/>
  <c r="S27" i="29"/>
  <c r="I28" i="20"/>
  <c r="S29" i="29"/>
  <c r="I30" i="20"/>
  <c r="S31" i="29"/>
  <c r="I32" i="20"/>
  <c r="I34"/>
  <c r="S35" i="29"/>
  <c r="I4" i="19"/>
  <c r="I17"/>
  <c r="R18" i="29"/>
  <c r="I19" i="19"/>
  <c r="R20" i="29"/>
  <c r="I21" i="19"/>
  <c r="I23"/>
  <c r="R24" i="29"/>
  <c r="I25" i="19"/>
  <c r="R26" i="29"/>
  <c r="I27" i="19"/>
  <c r="R28" i="29"/>
  <c r="I29" i="19"/>
  <c r="R30" i="29"/>
  <c r="I31" i="19"/>
  <c r="R32" i="29"/>
  <c r="I33" i="19"/>
  <c r="R34" i="29"/>
  <c r="I35" i="19"/>
  <c r="R36" i="29"/>
  <c r="I7" i="19"/>
  <c r="R8" i="29"/>
  <c r="I11" i="19"/>
  <c r="R12" i="29"/>
  <c r="I15" i="19"/>
  <c r="R16" i="29"/>
  <c r="I5" i="19"/>
  <c r="R6" i="29"/>
  <c r="I8" i="19"/>
  <c r="R9" i="29"/>
  <c r="I12" i="19"/>
  <c r="R13" i="29"/>
  <c r="I16" i="19"/>
  <c r="R17" i="29"/>
  <c r="I18" i="19"/>
  <c r="R19" i="29"/>
  <c r="I20" i="19"/>
  <c r="R21" i="29"/>
  <c r="I22" i="19"/>
  <c r="R23" i="29"/>
  <c r="I24" i="19"/>
  <c r="R25" i="29"/>
  <c r="I26" i="19"/>
  <c r="R27" i="29"/>
  <c r="I28" i="19"/>
  <c r="I30"/>
  <c r="R31" i="29"/>
  <c r="I32" i="19"/>
  <c r="R33" i="29"/>
  <c r="I34" i="19"/>
  <c r="R35" i="29"/>
  <c r="I4" i="18"/>
  <c r="I8"/>
  <c r="Q9" i="29"/>
  <c r="I12" i="18"/>
  <c r="Q13" i="29"/>
  <c r="I16" i="18"/>
  <c r="Q17" i="29"/>
  <c r="I18" i="18"/>
  <c r="Q19" i="29"/>
  <c r="I20" i="18"/>
  <c r="Q21" i="29"/>
  <c r="I22" i="18"/>
  <c r="Q23" i="29"/>
  <c r="I24" i="18"/>
  <c r="Q25" i="29"/>
  <c r="I26" i="18"/>
  <c r="Q27" i="29"/>
  <c r="I28" i="18"/>
  <c r="Q29" i="29"/>
  <c r="I30" i="18"/>
  <c r="Q31" i="29"/>
  <c r="I32" i="18"/>
  <c r="Q33" i="29"/>
  <c r="I34" i="18"/>
  <c r="Q35" i="29"/>
  <c r="I10" i="16"/>
  <c r="P11" i="29"/>
  <c r="I14" i="16"/>
  <c r="P15" i="29"/>
  <c r="I17" i="16"/>
  <c r="P18" i="29"/>
  <c r="I19" i="16"/>
  <c r="P20" i="29"/>
  <c r="I21" i="16"/>
  <c r="P22" i="29"/>
  <c r="I23" i="16"/>
  <c r="P24" i="29"/>
  <c r="I25" i="16"/>
  <c r="P26" i="29"/>
  <c r="I27" i="16"/>
  <c r="P28" i="29"/>
  <c r="I29" i="16"/>
  <c r="P30" i="29"/>
  <c r="I31" i="16"/>
  <c r="P32" i="29"/>
  <c r="I33" i="16"/>
  <c r="P34" i="29"/>
  <c r="I35" i="16"/>
  <c r="P36" i="29"/>
  <c r="I7" i="16"/>
  <c r="P8" i="29"/>
  <c r="I8" i="16"/>
  <c r="P9" i="29"/>
  <c r="I16" i="16"/>
  <c r="I18"/>
  <c r="P19" i="29"/>
  <c r="I20" i="16"/>
  <c r="P21" i="29"/>
  <c r="I22" i="16"/>
  <c r="P23" i="29"/>
  <c r="I24" i="16"/>
  <c r="P25" i="29"/>
  <c r="I26" i="16"/>
  <c r="P27" i="29"/>
  <c r="I28" i="16"/>
  <c r="P29" i="29"/>
  <c r="I30" i="16"/>
  <c r="P31" i="29"/>
  <c r="I32" i="16"/>
  <c r="I34"/>
  <c r="I9" i="15"/>
  <c r="O10" i="29"/>
  <c r="I13" i="15"/>
  <c r="O14" i="29"/>
  <c r="I4" i="15"/>
  <c r="I8"/>
  <c r="O9" i="29"/>
  <c r="I12" i="15"/>
  <c r="O13" i="29"/>
  <c r="I16" i="15"/>
  <c r="O17" i="29"/>
  <c r="I18" i="15"/>
  <c r="O19" i="29"/>
  <c r="I20" i="15"/>
  <c r="O21" i="29"/>
  <c r="I22" i="15"/>
  <c r="O23" i="29"/>
  <c r="I24" i="15"/>
  <c r="O25" i="29"/>
  <c r="I26" i="15"/>
  <c r="O27" i="29"/>
  <c r="I28" i="15"/>
  <c r="O29" i="29"/>
  <c r="I30" i="15"/>
  <c r="O31" i="29"/>
  <c r="I32" i="15"/>
  <c r="O33" i="29"/>
  <c r="I34" i="15"/>
  <c r="I9" i="14"/>
  <c r="N10" i="29"/>
  <c r="I13" i="14"/>
  <c r="N14" i="29"/>
  <c r="I4" i="14"/>
  <c r="I7"/>
  <c r="N8" i="29"/>
  <c r="I8" i="14"/>
  <c r="N9" i="29"/>
  <c r="I16" i="14"/>
  <c r="N17" i="29"/>
  <c r="I18" i="14"/>
  <c r="N19" i="29"/>
  <c r="I20" i="14"/>
  <c r="N21" i="29"/>
  <c r="I22" i="14"/>
  <c r="N23" i="29"/>
  <c r="I24" i="14"/>
  <c r="N25" i="29"/>
  <c r="I26" i="14"/>
  <c r="N27" i="29"/>
  <c r="I28" i="14"/>
  <c r="N29" i="29"/>
  <c r="I30" i="14"/>
  <c r="N31" i="29"/>
  <c r="I32" i="14"/>
  <c r="N33" i="29"/>
  <c r="I34" i="14"/>
  <c r="N35" i="29"/>
  <c r="I10" i="13"/>
  <c r="M11" i="29"/>
  <c r="I14" i="13"/>
  <c r="M15" i="29"/>
  <c r="I17" i="13"/>
  <c r="M18" i="29"/>
  <c r="I19" i="13"/>
  <c r="M20" i="29"/>
  <c r="I21" i="13"/>
  <c r="M22" i="29"/>
  <c r="I23" i="13"/>
  <c r="M24" i="29"/>
  <c r="I25" i="13"/>
  <c r="M26" i="29"/>
  <c r="I27" i="13"/>
  <c r="M28" i="29"/>
  <c r="I29" i="13"/>
  <c r="M30" i="29"/>
  <c r="I31" i="13"/>
  <c r="M32" i="29"/>
  <c r="I33" i="13"/>
  <c r="M34" i="29"/>
  <c r="I35" i="13"/>
  <c r="M36" i="29"/>
  <c r="I5" i="13"/>
  <c r="I8"/>
  <c r="M9" i="29"/>
  <c r="I12" i="13"/>
  <c r="M13" i="29"/>
  <c r="I16" i="13"/>
  <c r="M17" i="29"/>
  <c r="I18" i="13"/>
  <c r="M19" i="29"/>
  <c r="I20" i="13"/>
  <c r="M21" i="29"/>
  <c r="I22" i="13"/>
  <c r="M23" i="29"/>
  <c r="I24" i="13"/>
  <c r="M25" i="29"/>
  <c r="I26" i="13"/>
  <c r="M27" i="29"/>
  <c r="I28" i="13"/>
  <c r="M29" i="29"/>
  <c r="I30" i="13"/>
  <c r="M31" i="29"/>
  <c r="I32" i="13"/>
  <c r="M33" i="29"/>
  <c r="I34" i="13"/>
  <c r="M35" i="29"/>
  <c r="I4" i="12"/>
  <c r="I8"/>
  <c r="L9" i="29"/>
  <c r="I12" i="12"/>
  <c r="L13" i="29"/>
  <c r="I16" i="12"/>
  <c r="L17" i="29"/>
  <c r="I18" i="12"/>
  <c r="L19" i="29"/>
  <c r="I20" i="12"/>
  <c r="L21" i="29"/>
  <c r="I22" i="12"/>
  <c r="L23" i="29"/>
  <c r="I24" i="12"/>
  <c r="L25" i="29"/>
  <c r="I26" i="12"/>
  <c r="L27" i="29"/>
  <c r="I28" i="12"/>
  <c r="L29" i="29"/>
  <c r="I30" i="12"/>
  <c r="L31" i="29"/>
  <c r="I32" i="12"/>
  <c r="L33" i="29"/>
  <c r="I34" i="12"/>
  <c r="L35" i="29"/>
  <c r="I4" i="11"/>
  <c r="I17"/>
  <c r="K18" i="29"/>
  <c r="I19" i="11"/>
  <c r="K20" i="29"/>
  <c r="I21" i="11"/>
  <c r="K22" i="29"/>
  <c r="I23" i="11"/>
  <c r="K24" i="29"/>
  <c r="I25" i="11"/>
  <c r="K26" i="29"/>
  <c r="I27" i="11"/>
  <c r="K28" i="29"/>
  <c r="I29" i="11"/>
  <c r="K30" i="29"/>
  <c r="I31" i="11"/>
  <c r="K32" i="29"/>
  <c r="I33" i="11"/>
  <c r="K34" i="29"/>
  <c r="I35" i="11"/>
  <c r="K36" i="29"/>
  <c r="I7" i="11"/>
  <c r="K8" i="29"/>
  <c r="I11" i="11"/>
  <c r="K12" i="29"/>
  <c r="I15" i="11"/>
  <c r="K16" i="29"/>
  <c r="I5" i="11"/>
  <c r="K6" i="29"/>
  <c r="I8" i="11"/>
  <c r="K9" i="29"/>
  <c r="I12" i="11"/>
  <c r="K13" i="29"/>
  <c r="I16" i="11"/>
  <c r="K17" i="29"/>
  <c r="I18" i="11"/>
  <c r="K19" i="29"/>
  <c r="I20" i="11"/>
  <c r="K21" i="29"/>
  <c r="I22" i="11"/>
  <c r="K23" i="29"/>
  <c r="I24" i="11"/>
  <c r="K25" i="29"/>
  <c r="I26" i="11"/>
  <c r="K27" i="29"/>
  <c r="I28" i="11"/>
  <c r="K29" i="29"/>
  <c r="I30" i="11"/>
  <c r="K31" i="29"/>
  <c r="I32" i="11"/>
  <c r="K33" i="29"/>
  <c r="I34" i="11"/>
  <c r="I4" i="9"/>
  <c r="I7"/>
  <c r="J8" i="29"/>
  <c r="I11" i="9"/>
  <c r="J12" i="29"/>
  <c r="I15" i="9"/>
  <c r="J16" i="29"/>
  <c r="I5" i="9"/>
  <c r="J6" i="29"/>
  <c r="I8" i="9"/>
  <c r="J9" i="29"/>
  <c r="I12" i="9"/>
  <c r="J13" i="29"/>
  <c r="I16" i="9"/>
  <c r="J17" i="29"/>
  <c r="I18" i="9"/>
  <c r="J19" i="29"/>
  <c r="I20" i="9"/>
  <c r="J21" i="29"/>
  <c r="I22" i="9"/>
  <c r="J23" i="29"/>
  <c r="I24" i="9"/>
  <c r="J25" i="29"/>
  <c r="I26" i="9"/>
  <c r="J27" i="29"/>
  <c r="I28" i="9"/>
  <c r="J29" i="29"/>
  <c r="I30" i="9"/>
  <c r="J31" i="29"/>
  <c r="I32" i="9"/>
  <c r="J33" i="29"/>
  <c r="I34" i="9"/>
  <c r="I4" i="8"/>
  <c r="I5" i="29"/>
  <c r="I6" i="8"/>
  <c r="I7" i="29"/>
  <c r="I10" i="8"/>
  <c r="I11" i="29"/>
  <c r="I14" i="8"/>
  <c r="I15" i="29"/>
  <c r="I17" i="8"/>
  <c r="I18" i="29"/>
  <c r="I19" i="8"/>
  <c r="I20" i="29"/>
  <c r="I21" i="8"/>
  <c r="I22" i="29"/>
  <c r="I23" i="8"/>
  <c r="I24" i="29"/>
  <c r="I25" i="8"/>
  <c r="I26" i="29"/>
  <c r="I27" i="8"/>
  <c r="I28" i="29"/>
  <c r="I29" i="8"/>
  <c r="I30" i="29"/>
  <c r="I31" i="8"/>
  <c r="I32" i="29"/>
  <c r="I33" i="8"/>
  <c r="I34" i="29"/>
  <c r="I35" i="8"/>
  <c r="I36" i="29"/>
  <c r="I7" i="8"/>
  <c r="I8" i="29"/>
  <c r="I8" i="8"/>
  <c r="I9" i="29"/>
  <c r="I12" i="8"/>
  <c r="I13" i="29"/>
  <c r="I16" i="8"/>
  <c r="I17" i="29"/>
  <c r="I18" i="8"/>
  <c r="I19" i="29"/>
  <c r="I20" i="8"/>
  <c r="I21" i="29"/>
  <c r="I22" i="8"/>
  <c r="I23" i="29"/>
  <c r="I24" i="8"/>
  <c r="I25" i="29"/>
  <c r="I28" i="8"/>
  <c r="I29" i="29"/>
  <c r="I30" i="8"/>
  <c r="I31" i="29"/>
  <c r="I32" i="8"/>
  <c r="I33" i="29"/>
  <c r="I34" i="8"/>
  <c r="I9" i="7"/>
  <c r="H10" i="29"/>
  <c r="I13" i="7"/>
  <c r="H14" i="29"/>
  <c r="I4" i="7"/>
  <c r="I7"/>
  <c r="H8" i="29"/>
  <c r="I8" i="7"/>
  <c r="H9" i="29"/>
  <c r="I18" i="7"/>
  <c r="H19" i="29"/>
  <c r="I20" i="7"/>
  <c r="H21" i="29"/>
  <c r="I22" i="7"/>
  <c r="H23" i="29"/>
  <c r="I24" i="7"/>
  <c r="H25" i="29"/>
  <c r="I26" i="7"/>
  <c r="H27" i="29"/>
  <c r="I28" i="7"/>
  <c r="I30"/>
  <c r="H31" i="29"/>
  <c r="I32" i="7"/>
  <c r="H33" i="29"/>
  <c r="I34" i="7"/>
  <c r="I4" i="6"/>
  <c r="I7"/>
  <c r="G8" i="29"/>
  <c r="I8" i="6"/>
  <c r="G9" i="29"/>
  <c r="I16" i="6"/>
  <c r="G17" i="29"/>
  <c r="I18" i="6"/>
  <c r="G19" i="29"/>
  <c r="I20" i="6"/>
  <c r="G21" i="29"/>
  <c r="I22" i="6"/>
  <c r="G23" i="29"/>
  <c r="I24" i="6"/>
  <c r="G25" i="29"/>
  <c r="I26" i="6"/>
  <c r="G27" i="29"/>
  <c r="I28" i="6"/>
  <c r="G29" i="29"/>
  <c r="I30" i="6"/>
  <c r="G31" i="29"/>
  <c r="I32" i="6"/>
  <c r="G33" i="29"/>
  <c r="I34" i="6"/>
  <c r="G35" i="29"/>
  <c r="I4" i="5"/>
  <c r="I8"/>
  <c r="I12"/>
  <c r="F13" i="29"/>
  <c r="I16" i="5"/>
  <c r="F17" i="29"/>
  <c r="I18" i="5"/>
  <c r="F19" i="29"/>
  <c r="I20" i="5"/>
  <c r="F21" i="29"/>
  <c r="I22" i="5"/>
  <c r="I24"/>
  <c r="F25" i="29"/>
  <c r="I26" i="5"/>
  <c r="F27" i="29"/>
  <c r="I28" i="5"/>
  <c r="F29" i="29"/>
  <c r="I30" i="5"/>
  <c r="F31" i="29"/>
  <c r="I32" i="5"/>
  <c r="F33" i="29"/>
  <c r="I34" i="5"/>
  <c r="I6" i="4"/>
  <c r="E7" i="29"/>
  <c r="I7" i="4"/>
  <c r="E8" i="29"/>
  <c r="I9" i="4"/>
  <c r="E10" i="29"/>
  <c r="I10" i="4"/>
  <c r="E11" i="29"/>
  <c r="I11" i="4"/>
  <c r="E12" i="29"/>
  <c r="I13" i="4"/>
  <c r="E14" i="29"/>
  <c r="I14" i="4"/>
  <c r="E15" i="29"/>
  <c r="I15" i="4"/>
  <c r="E16" i="29"/>
  <c r="I17" i="4"/>
  <c r="E18" i="29"/>
  <c r="I19" i="4"/>
  <c r="E20" i="29"/>
  <c r="I21" i="4"/>
  <c r="E22" i="29"/>
  <c r="I23" i="4"/>
  <c r="E24" i="29"/>
  <c r="I25" i="4"/>
  <c r="E26" i="29"/>
  <c r="I27" i="4"/>
  <c r="E28" i="29"/>
  <c r="I29" i="4"/>
  <c r="E30" i="29"/>
  <c r="I31" i="4"/>
  <c r="E32" i="29"/>
  <c r="I33" i="4"/>
  <c r="E34" i="29"/>
  <c r="I35" i="4"/>
  <c r="E36" i="29"/>
  <c r="I4" i="4"/>
  <c r="E5" i="29"/>
  <c r="I5" i="4"/>
  <c r="E6" i="29"/>
  <c r="I8" i="4"/>
  <c r="E9" i="29"/>
  <c r="I12" i="4"/>
  <c r="E13" i="29"/>
  <c r="I16" i="4"/>
  <c r="E17" i="29"/>
  <c r="I18" i="4"/>
  <c r="E19" i="29"/>
  <c r="I20" i="4"/>
  <c r="E21" i="29"/>
  <c r="I22" i="4"/>
  <c r="E23" i="29"/>
  <c r="I24" i="4"/>
  <c r="E25" i="29"/>
  <c r="I26" i="4"/>
  <c r="E27" i="29"/>
  <c r="I28" i="4"/>
  <c r="E29" i="29"/>
  <c r="I30" i="4"/>
  <c r="E31" i="29"/>
  <c r="I32" i="4"/>
  <c r="E33" i="29"/>
  <c r="I34" i="4"/>
  <c r="E35" i="29"/>
  <c r="G16" i="2"/>
  <c r="G20"/>
  <c r="G25"/>
  <c r="G29"/>
  <c r="G33"/>
  <c r="N6" i="16"/>
  <c r="J34" i="15"/>
  <c r="O35" i="29"/>
  <c r="J5" i="15"/>
  <c r="O5" i="29"/>
  <c r="J42" i="21"/>
  <c r="T5" i="29"/>
  <c r="J7" i="21"/>
  <c r="T8" i="29"/>
  <c r="J38" i="19"/>
  <c r="J28"/>
  <c r="R29" i="29"/>
  <c r="J37" i="19"/>
  <c r="J21"/>
  <c r="R22" i="29"/>
  <c r="J36" i="19"/>
  <c r="R5" i="29"/>
  <c r="J38" i="7"/>
  <c r="J28"/>
  <c r="H29" i="29"/>
  <c r="J6" i="7"/>
  <c r="H5" i="29"/>
  <c r="J34" i="7"/>
  <c r="H35" i="29"/>
  <c r="J5" i="22"/>
  <c r="U5" i="29"/>
  <c r="J38" i="22"/>
  <c r="J38" i="6"/>
  <c r="J40"/>
  <c r="J5"/>
  <c r="G5" i="29"/>
  <c r="J34" i="25"/>
  <c r="X35" i="29"/>
  <c r="J5" i="25"/>
  <c r="X5" i="29"/>
  <c r="J6" i="11"/>
  <c r="K5" i="29"/>
  <c r="J34" i="11"/>
  <c r="K35" i="29"/>
  <c r="N6" i="13"/>
  <c r="J40"/>
  <c r="J6"/>
  <c r="M6" i="29"/>
  <c r="N6" i="23"/>
  <c r="J34"/>
  <c r="V35" i="29"/>
  <c r="N14" i="23"/>
  <c r="V6" i="29"/>
  <c r="J34" i="5"/>
  <c r="F35" i="29"/>
  <c r="J38" i="5"/>
  <c r="J42"/>
  <c r="F9" i="29"/>
  <c r="J40" i="5"/>
  <c r="J22"/>
  <c r="F23" i="29"/>
  <c r="J5" i="5"/>
  <c r="F5" i="29"/>
  <c r="J38" i="18"/>
  <c r="J5"/>
  <c r="Q5" i="29"/>
  <c r="J38" i="12"/>
  <c r="J40"/>
  <c r="J5"/>
  <c r="L5" i="29"/>
  <c r="J42" i="27"/>
  <c r="Z5" i="29"/>
  <c r="J38" i="27"/>
  <c r="N6" i="24"/>
  <c r="J9"/>
  <c r="W9" i="29"/>
  <c r="J32" i="24"/>
  <c r="W33" i="29"/>
  <c r="N6" i="20"/>
  <c r="J32"/>
  <c r="S33" i="29"/>
  <c r="J6" i="20"/>
  <c r="S6" i="29"/>
  <c r="J34" i="8"/>
  <c r="I35" i="29"/>
  <c r="J40" i="14"/>
  <c r="J5"/>
  <c r="N5" i="29"/>
  <c r="J32" i="16"/>
  <c r="P33" i="29"/>
  <c r="N9" i="16"/>
  <c r="P17" i="29"/>
  <c r="J34" i="16"/>
  <c r="P35" i="29"/>
  <c r="J34" i="9"/>
  <c r="J35" i="29"/>
  <c r="J42" i="9"/>
  <c r="J5" i="29"/>
  <c r="J38" i="9"/>
  <c r="I4" i="2"/>
  <c r="D5" i="29"/>
  <c r="J42" i="26"/>
  <c r="Y5" i="29"/>
  <c r="J38" i="26"/>
  <c r="J32" i="27"/>
  <c r="J24"/>
  <c r="J16"/>
  <c r="J15"/>
  <c r="J41"/>
  <c r="J35"/>
  <c r="J27"/>
  <c r="J19"/>
  <c r="J10"/>
  <c r="N14"/>
  <c r="N10"/>
  <c r="N6"/>
  <c r="N13"/>
  <c r="N9"/>
  <c r="N12"/>
  <c r="N8"/>
  <c r="N15"/>
  <c r="N11"/>
  <c r="N7"/>
  <c r="J4"/>
  <c r="J34"/>
  <c r="J26"/>
  <c r="J18"/>
  <c r="J5"/>
  <c r="J43"/>
  <c r="J29"/>
  <c r="J21"/>
  <c r="J13"/>
  <c r="J36"/>
  <c r="J28"/>
  <c r="J20"/>
  <c r="J8"/>
  <c r="J7"/>
  <c r="J37"/>
  <c r="J31"/>
  <c r="J23"/>
  <c r="J14"/>
  <c r="J6"/>
  <c r="J40"/>
  <c r="J30"/>
  <c r="J22"/>
  <c r="J12"/>
  <c r="J11"/>
  <c r="J39"/>
  <c r="J33"/>
  <c r="J25"/>
  <c r="J17"/>
  <c r="J9"/>
  <c r="J32" i="26"/>
  <c r="J24"/>
  <c r="J16"/>
  <c r="J15"/>
  <c r="J41"/>
  <c r="J35"/>
  <c r="J27"/>
  <c r="J19"/>
  <c r="J10"/>
  <c r="N14"/>
  <c r="N10"/>
  <c r="N6"/>
  <c r="N13"/>
  <c r="N9"/>
  <c r="N12"/>
  <c r="N8"/>
  <c r="N15"/>
  <c r="N11"/>
  <c r="N7"/>
  <c r="J4"/>
  <c r="J34"/>
  <c r="J26"/>
  <c r="J18"/>
  <c r="J5"/>
  <c r="J43"/>
  <c r="J29"/>
  <c r="J21"/>
  <c r="J13"/>
  <c r="J36"/>
  <c r="J28"/>
  <c r="J20"/>
  <c r="J8"/>
  <c r="J7"/>
  <c r="J37"/>
  <c r="J31"/>
  <c r="J23"/>
  <c r="J14"/>
  <c r="J6"/>
  <c r="J40"/>
  <c r="J30"/>
  <c r="J22"/>
  <c r="J12"/>
  <c r="J11"/>
  <c r="J39"/>
  <c r="J33"/>
  <c r="J25"/>
  <c r="J17"/>
  <c r="J9"/>
  <c r="J32" i="25"/>
  <c r="J24"/>
  <c r="J16"/>
  <c r="J41"/>
  <c r="J36"/>
  <c r="J31"/>
  <c r="J23"/>
  <c r="J15"/>
  <c r="J10"/>
  <c r="N14"/>
  <c r="N10"/>
  <c r="N6"/>
  <c r="N13"/>
  <c r="N9"/>
  <c r="N12"/>
  <c r="N8"/>
  <c r="N15"/>
  <c r="N11"/>
  <c r="N7"/>
  <c r="J4"/>
  <c r="J26"/>
  <c r="J18"/>
  <c r="J43"/>
  <c r="J33"/>
  <c r="J25"/>
  <c r="J17"/>
  <c r="J11"/>
  <c r="J6"/>
  <c r="J38"/>
  <c r="J28"/>
  <c r="J20"/>
  <c r="J8"/>
  <c r="J37"/>
  <c r="J35"/>
  <c r="J27"/>
  <c r="J19"/>
  <c r="J13"/>
  <c r="J7"/>
  <c r="J40"/>
  <c r="J30"/>
  <c r="J22"/>
  <c r="J12"/>
  <c r="J39"/>
  <c r="J42"/>
  <c r="J29"/>
  <c r="J21"/>
  <c r="J14"/>
  <c r="J9"/>
  <c r="J34" i="24"/>
  <c r="J18"/>
  <c r="J43"/>
  <c r="J35"/>
  <c r="J19"/>
  <c r="J11"/>
  <c r="J38"/>
  <c r="J28"/>
  <c r="J20"/>
  <c r="N10"/>
  <c r="N9"/>
  <c r="J37"/>
  <c r="J29"/>
  <c r="J21"/>
  <c r="N12"/>
  <c r="N11"/>
  <c r="J42"/>
  <c r="J13"/>
  <c r="J6"/>
  <c r="J40"/>
  <c r="J30"/>
  <c r="J22"/>
  <c r="J12"/>
  <c r="N13"/>
  <c r="J39"/>
  <c r="J31"/>
  <c r="J23"/>
  <c r="J14"/>
  <c r="N15"/>
  <c r="J36"/>
  <c r="J15"/>
  <c r="J7"/>
  <c r="J24"/>
  <c r="J16"/>
  <c r="J41"/>
  <c r="J33"/>
  <c r="J25"/>
  <c r="J17"/>
  <c r="N8"/>
  <c r="J4"/>
  <c r="J5"/>
  <c r="J26"/>
  <c r="J8"/>
  <c r="J27"/>
  <c r="J10"/>
  <c r="N7"/>
  <c r="N14"/>
  <c r="J26" i="23"/>
  <c r="J19"/>
  <c r="J38"/>
  <c r="J28"/>
  <c r="J20"/>
  <c r="N10"/>
  <c r="J15"/>
  <c r="J7"/>
  <c r="J37"/>
  <c r="J29"/>
  <c r="J21"/>
  <c r="N12"/>
  <c r="N15"/>
  <c r="J36"/>
  <c r="J40"/>
  <c r="J30"/>
  <c r="J22"/>
  <c r="J12"/>
  <c r="J5"/>
  <c r="N9"/>
  <c r="J39"/>
  <c r="J31"/>
  <c r="J23"/>
  <c r="J14"/>
  <c r="J6"/>
  <c r="J4"/>
  <c r="J9"/>
  <c r="J32"/>
  <c r="J24"/>
  <c r="J16"/>
  <c r="J11"/>
  <c r="J41"/>
  <c r="J33"/>
  <c r="J25"/>
  <c r="J17"/>
  <c r="N8"/>
  <c r="N7"/>
  <c r="J13"/>
  <c r="J18"/>
  <c r="J8"/>
  <c r="N13"/>
  <c r="J43"/>
  <c r="J35"/>
  <c r="J27"/>
  <c r="J10"/>
  <c r="N11"/>
  <c r="J42"/>
  <c r="J32" i="22"/>
  <c r="J24"/>
  <c r="J16"/>
  <c r="J41"/>
  <c r="J36"/>
  <c r="J31"/>
  <c r="J23"/>
  <c r="J15"/>
  <c r="J10"/>
  <c r="N14"/>
  <c r="N10"/>
  <c r="N6"/>
  <c r="N13"/>
  <c r="N9"/>
  <c r="N12"/>
  <c r="N8"/>
  <c r="N15"/>
  <c r="N11"/>
  <c r="N7"/>
  <c r="J4"/>
  <c r="J34"/>
  <c r="J26"/>
  <c r="J18"/>
  <c r="J43"/>
  <c r="J33"/>
  <c r="J25"/>
  <c r="J17"/>
  <c r="J11"/>
  <c r="J6"/>
  <c r="J28"/>
  <c r="J20"/>
  <c r="J8"/>
  <c r="J37"/>
  <c r="J35"/>
  <c r="J27"/>
  <c r="J19"/>
  <c r="J13"/>
  <c r="J7"/>
  <c r="J40"/>
  <c r="J30"/>
  <c r="J22"/>
  <c r="J12"/>
  <c r="J39"/>
  <c r="J42"/>
  <c r="J29"/>
  <c r="J21"/>
  <c r="J14"/>
  <c r="J9"/>
  <c r="J37" i="21"/>
  <c r="J32"/>
  <c r="J24"/>
  <c r="J16"/>
  <c r="J15"/>
  <c r="J41"/>
  <c r="J33"/>
  <c r="J25"/>
  <c r="J17"/>
  <c r="J10"/>
  <c r="J34"/>
  <c r="J26"/>
  <c r="J18"/>
  <c r="J5"/>
  <c r="J43"/>
  <c r="J35"/>
  <c r="J27"/>
  <c r="J19"/>
  <c r="J13"/>
  <c r="J36"/>
  <c r="J38"/>
  <c r="J28"/>
  <c r="J20"/>
  <c r="J8"/>
  <c r="J29"/>
  <c r="J21"/>
  <c r="J14"/>
  <c r="J6"/>
  <c r="N14"/>
  <c r="N10"/>
  <c r="N6"/>
  <c r="N13"/>
  <c r="N9"/>
  <c r="N12"/>
  <c r="N8"/>
  <c r="N15"/>
  <c r="N11"/>
  <c r="N7"/>
  <c r="J4"/>
  <c r="J40"/>
  <c r="J30"/>
  <c r="J22"/>
  <c r="J12"/>
  <c r="J11"/>
  <c r="J39"/>
  <c r="J31"/>
  <c r="J23"/>
  <c r="J9"/>
  <c r="J38" i="20"/>
  <c r="J28"/>
  <c r="J20"/>
  <c r="N10"/>
  <c r="J15"/>
  <c r="J7"/>
  <c r="J37"/>
  <c r="J29"/>
  <c r="J21"/>
  <c r="N12"/>
  <c r="N11"/>
  <c r="J42"/>
  <c r="J40"/>
  <c r="J30"/>
  <c r="J22"/>
  <c r="J12"/>
  <c r="J5"/>
  <c r="N9"/>
  <c r="J39"/>
  <c r="J31"/>
  <c r="J23"/>
  <c r="J14"/>
  <c r="N15"/>
  <c r="J36"/>
  <c r="J9"/>
  <c r="J24"/>
  <c r="J16"/>
  <c r="J11"/>
  <c r="J41"/>
  <c r="J33"/>
  <c r="J25"/>
  <c r="J17"/>
  <c r="N8"/>
  <c r="J4"/>
  <c r="J13"/>
  <c r="J34"/>
  <c r="J26"/>
  <c r="J18"/>
  <c r="J8"/>
  <c r="N13"/>
  <c r="J43"/>
  <c r="J35"/>
  <c r="J27"/>
  <c r="J19"/>
  <c r="J10"/>
  <c r="N7"/>
  <c r="N14"/>
  <c r="J20" i="19"/>
  <c r="J7"/>
  <c r="J14"/>
  <c r="J32"/>
  <c r="J24"/>
  <c r="J16"/>
  <c r="J15"/>
  <c r="J41"/>
  <c r="J33"/>
  <c r="J25"/>
  <c r="J17"/>
  <c r="J10"/>
  <c r="J42"/>
  <c r="J34"/>
  <c r="J26"/>
  <c r="J18"/>
  <c r="J5"/>
  <c r="J43"/>
  <c r="J35"/>
  <c r="J27"/>
  <c r="J19"/>
  <c r="J13"/>
  <c r="J8"/>
  <c r="J29"/>
  <c r="J6"/>
  <c r="N14"/>
  <c r="N10"/>
  <c r="N6"/>
  <c r="N13"/>
  <c r="N9"/>
  <c r="N12"/>
  <c r="N8"/>
  <c r="N15"/>
  <c r="N11"/>
  <c r="N7"/>
  <c r="J4"/>
  <c r="J40"/>
  <c r="J30"/>
  <c r="J22"/>
  <c r="J12"/>
  <c r="J11"/>
  <c r="J39"/>
  <c r="J31"/>
  <c r="J23"/>
  <c r="J9"/>
  <c r="J32" i="18"/>
  <c r="J24"/>
  <c r="J16"/>
  <c r="J41"/>
  <c r="J36"/>
  <c r="J31"/>
  <c r="J23"/>
  <c r="J15"/>
  <c r="J10"/>
  <c r="N14"/>
  <c r="N10"/>
  <c r="N6"/>
  <c r="N13"/>
  <c r="N9"/>
  <c r="N12"/>
  <c r="N8"/>
  <c r="N15"/>
  <c r="N11"/>
  <c r="N7"/>
  <c r="J4"/>
  <c r="J34"/>
  <c r="J26"/>
  <c r="J18"/>
  <c r="J43"/>
  <c r="J33"/>
  <c r="J25"/>
  <c r="J17"/>
  <c r="J11"/>
  <c r="J6"/>
  <c r="J28"/>
  <c r="J20"/>
  <c r="J8"/>
  <c r="J37"/>
  <c r="J35"/>
  <c r="J27"/>
  <c r="J19"/>
  <c r="J13"/>
  <c r="J7"/>
  <c r="J40"/>
  <c r="J30"/>
  <c r="J22"/>
  <c r="J12"/>
  <c r="J39"/>
  <c r="J42"/>
  <c r="J29"/>
  <c r="J21"/>
  <c r="J14"/>
  <c r="J9"/>
  <c r="J38" i="16"/>
  <c r="J28"/>
  <c r="J20"/>
  <c r="J8"/>
  <c r="J7"/>
  <c r="J37"/>
  <c r="J29"/>
  <c r="J21"/>
  <c r="N12"/>
  <c r="N11"/>
  <c r="J42"/>
  <c r="J13"/>
  <c r="J6"/>
  <c r="J40"/>
  <c r="J30"/>
  <c r="J22"/>
  <c r="N10"/>
  <c r="J39"/>
  <c r="J31"/>
  <c r="J23"/>
  <c r="J14"/>
  <c r="N15"/>
  <c r="J36"/>
  <c r="J15"/>
  <c r="J12"/>
  <c r="J24"/>
  <c r="J16"/>
  <c r="N13"/>
  <c r="J41"/>
  <c r="J33"/>
  <c r="J25"/>
  <c r="J17"/>
  <c r="N8"/>
  <c r="J4"/>
  <c r="J5"/>
  <c r="J9"/>
  <c r="J26"/>
  <c r="J18"/>
  <c r="J43"/>
  <c r="J35"/>
  <c r="J27"/>
  <c r="J19"/>
  <c r="J10"/>
  <c r="N7"/>
  <c r="N14"/>
  <c r="J11"/>
  <c r="J32" i="15"/>
  <c r="J24"/>
  <c r="J16"/>
  <c r="J41"/>
  <c r="J13"/>
  <c r="J35"/>
  <c r="J27"/>
  <c r="J19"/>
  <c r="J11"/>
  <c r="N14"/>
  <c r="N10"/>
  <c r="N6"/>
  <c r="N13"/>
  <c r="N9"/>
  <c r="N12"/>
  <c r="N8"/>
  <c r="N15"/>
  <c r="N11"/>
  <c r="N7"/>
  <c r="J4"/>
  <c r="J26"/>
  <c r="J18"/>
  <c r="J43"/>
  <c r="J42"/>
  <c r="J29"/>
  <c r="J21"/>
  <c r="J14"/>
  <c r="J6"/>
  <c r="J38"/>
  <c r="J28"/>
  <c r="J20"/>
  <c r="J8"/>
  <c r="J37"/>
  <c r="J36"/>
  <c r="J31"/>
  <c r="J23"/>
  <c r="J15"/>
  <c r="J7"/>
  <c r="J40"/>
  <c r="J30"/>
  <c r="J22"/>
  <c r="J12"/>
  <c r="J39"/>
  <c r="J9"/>
  <c r="J33"/>
  <c r="J25"/>
  <c r="J17"/>
  <c r="J10"/>
  <c r="J32" i="14"/>
  <c r="J24"/>
  <c r="J16"/>
  <c r="J41"/>
  <c r="J13"/>
  <c r="J35"/>
  <c r="J27"/>
  <c r="J19"/>
  <c r="J11"/>
  <c r="N14"/>
  <c r="N10"/>
  <c r="N6"/>
  <c r="N13"/>
  <c r="N9"/>
  <c r="N12"/>
  <c r="N8"/>
  <c r="N15"/>
  <c r="N11"/>
  <c r="N7"/>
  <c r="J4"/>
  <c r="J34"/>
  <c r="J26"/>
  <c r="J18"/>
  <c r="J43"/>
  <c r="J42"/>
  <c r="J29"/>
  <c r="J21"/>
  <c r="J14"/>
  <c r="J6"/>
  <c r="J38"/>
  <c r="J28"/>
  <c r="J20"/>
  <c r="J7"/>
  <c r="J37"/>
  <c r="J36"/>
  <c r="J31"/>
  <c r="J23"/>
  <c r="J15"/>
  <c r="J12"/>
  <c r="J30"/>
  <c r="J22"/>
  <c r="J8"/>
  <c r="J39"/>
  <c r="J9"/>
  <c r="J33"/>
  <c r="J25"/>
  <c r="J17"/>
  <c r="J10"/>
  <c r="J32" i="13"/>
  <c r="J16"/>
  <c r="J43"/>
  <c r="J29"/>
  <c r="J38"/>
  <c r="J28"/>
  <c r="J20"/>
  <c r="N10"/>
  <c r="N13"/>
  <c r="J39"/>
  <c r="J31"/>
  <c r="J23"/>
  <c r="J14"/>
  <c r="N15"/>
  <c r="J36"/>
  <c r="J13"/>
  <c r="J30"/>
  <c r="J22"/>
  <c r="J12"/>
  <c r="J5"/>
  <c r="J41"/>
  <c r="J33"/>
  <c r="J25"/>
  <c r="J17"/>
  <c r="N8"/>
  <c r="J4"/>
  <c r="J15"/>
  <c r="J7"/>
  <c r="J24"/>
  <c r="J35"/>
  <c r="J27"/>
  <c r="J19"/>
  <c r="J10"/>
  <c r="N7"/>
  <c r="N14"/>
  <c r="J9"/>
  <c r="J34"/>
  <c r="J26"/>
  <c r="J18"/>
  <c r="J8"/>
  <c r="N9"/>
  <c r="J37"/>
  <c r="J21"/>
  <c r="N12"/>
  <c r="N11"/>
  <c r="J42"/>
  <c r="J11"/>
  <c r="J32" i="12"/>
  <c r="J24"/>
  <c r="J16"/>
  <c r="J41"/>
  <c r="J36"/>
  <c r="J31"/>
  <c r="J23"/>
  <c r="J15"/>
  <c r="J10"/>
  <c r="N14"/>
  <c r="N10"/>
  <c r="N6"/>
  <c r="N13"/>
  <c r="N9"/>
  <c r="N12"/>
  <c r="N8"/>
  <c r="N15"/>
  <c r="N11"/>
  <c r="N7"/>
  <c r="J4"/>
  <c r="J34"/>
  <c r="J26"/>
  <c r="J18"/>
  <c r="J43"/>
  <c r="J33"/>
  <c r="J25"/>
  <c r="J17"/>
  <c r="J11"/>
  <c r="J6"/>
  <c r="J28"/>
  <c r="J20"/>
  <c r="J8"/>
  <c r="J37"/>
  <c r="J35"/>
  <c r="J27"/>
  <c r="J19"/>
  <c r="J13"/>
  <c r="J7"/>
  <c r="J30"/>
  <c r="J22"/>
  <c r="J12"/>
  <c r="J39"/>
  <c r="J42"/>
  <c r="J29"/>
  <c r="J21"/>
  <c r="J14"/>
  <c r="J9"/>
  <c r="J32" i="11"/>
  <c r="J24"/>
  <c r="J16"/>
  <c r="J15"/>
  <c r="J41"/>
  <c r="J33"/>
  <c r="J25"/>
  <c r="J17"/>
  <c r="J10"/>
  <c r="J42"/>
  <c r="J26"/>
  <c r="J18"/>
  <c r="J5"/>
  <c r="J43"/>
  <c r="J35"/>
  <c r="J27"/>
  <c r="J19"/>
  <c r="J13"/>
  <c r="J36"/>
  <c r="J38"/>
  <c r="J28"/>
  <c r="J20"/>
  <c r="J8"/>
  <c r="J7"/>
  <c r="J37"/>
  <c r="J29"/>
  <c r="J21"/>
  <c r="J14"/>
  <c r="N14"/>
  <c r="N10"/>
  <c r="N6"/>
  <c r="N13"/>
  <c r="N9"/>
  <c r="N12"/>
  <c r="N8"/>
  <c r="N15"/>
  <c r="N11"/>
  <c r="N7"/>
  <c r="J4"/>
  <c r="J40"/>
  <c r="J30"/>
  <c r="J22"/>
  <c r="J12"/>
  <c r="J11"/>
  <c r="J39"/>
  <c r="J31"/>
  <c r="J23"/>
  <c r="J9"/>
  <c r="J32" i="9"/>
  <c r="J24"/>
  <c r="J16"/>
  <c r="J15"/>
  <c r="J41"/>
  <c r="J35"/>
  <c r="J27"/>
  <c r="J19"/>
  <c r="J10"/>
  <c r="N14"/>
  <c r="N10"/>
  <c r="N6"/>
  <c r="N13"/>
  <c r="N9"/>
  <c r="N12"/>
  <c r="N8"/>
  <c r="N15"/>
  <c r="N11"/>
  <c r="N7"/>
  <c r="J4"/>
  <c r="J26"/>
  <c r="J18"/>
  <c r="J5"/>
  <c r="J43"/>
  <c r="J29"/>
  <c r="J21"/>
  <c r="J13"/>
  <c r="J36"/>
  <c r="J28"/>
  <c r="J20"/>
  <c r="J8"/>
  <c r="J7"/>
  <c r="J37"/>
  <c r="J31"/>
  <c r="J23"/>
  <c r="J14"/>
  <c r="J6"/>
  <c r="J40"/>
  <c r="J30"/>
  <c r="J22"/>
  <c r="J12"/>
  <c r="J11"/>
  <c r="J39"/>
  <c r="J33"/>
  <c r="J25"/>
  <c r="J17"/>
  <c r="J9"/>
  <c r="N14" i="8"/>
  <c r="N10"/>
  <c r="N6"/>
  <c r="N13"/>
  <c r="N9"/>
  <c r="N12"/>
  <c r="N8"/>
  <c r="N15"/>
  <c r="N11"/>
  <c r="N7"/>
  <c r="J4"/>
  <c r="J40"/>
  <c r="J31"/>
  <c r="J32"/>
  <c r="J22"/>
  <c r="J12"/>
  <c r="J41"/>
  <c r="J33"/>
  <c r="J25"/>
  <c r="J17"/>
  <c r="J13"/>
  <c r="J5"/>
  <c r="J24"/>
  <c r="J16"/>
  <c r="J43"/>
  <c r="J35"/>
  <c r="J27"/>
  <c r="J19"/>
  <c r="J6"/>
  <c r="J15"/>
  <c r="J26"/>
  <c r="J38"/>
  <c r="J28"/>
  <c r="J18"/>
  <c r="J7"/>
  <c r="J37"/>
  <c r="J29"/>
  <c r="J21"/>
  <c r="J10"/>
  <c r="J42"/>
  <c r="J9"/>
  <c r="J30"/>
  <c r="J20"/>
  <c r="J8"/>
  <c r="J39"/>
  <c r="J23"/>
  <c r="J14"/>
  <c r="J36"/>
  <c r="J11"/>
  <c r="J22" i="7"/>
  <c r="J32"/>
  <c r="J24"/>
  <c r="J8"/>
  <c r="J39"/>
  <c r="J9"/>
  <c r="J35"/>
  <c r="J27"/>
  <c r="J19"/>
  <c r="J11"/>
  <c r="J5"/>
  <c r="J26"/>
  <c r="J18"/>
  <c r="J41"/>
  <c r="J13"/>
  <c r="J42"/>
  <c r="J29"/>
  <c r="J21"/>
  <c r="J14"/>
  <c r="N14"/>
  <c r="N10"/>
  <c r="N6"/>
  <c r="N13"/>
  <c r="N9"/>
  <c r="N12"/>
  <c r="N8"/>
  <c r="N15"/>
  <c r="N11"/>
  <c r="N7"/>
  <c r="J4"/>
  <c r="J20"/>
  <c r="J43"/>
  <c r="J36"/>
  <c r="J31"/>
  <c r="J23"/>
  <c r="J15"/>
  <c r="J12"/>
  <c r="J40"/>
  <c r="J30"/>
  <c r="J7"/>
  <c r="J37"/>
  <c r="J16"/>
  <c r="J33"/>
  <c r="J25"/>
  <c r="J17"/>
  <c r="J10"/>
  <c r="J32" i="6"/>
  <c r="J24"/>
  <c r="J16"/>
  <c r="J41"/>
  <c r="J36"/>
  <c r="J31"/>
  <c r="J23"/>
  <c r="J15"/>
  <c r="J10"/>
  <c r="N14"/>
  <c r="N10"/>
  <c r="N6"/>
  <c r="N13"/>
  <c r="N9"/>
  <c r="N12"/>
  <c r="N8"/>
  <c r="N15"/>
  <c r="N11"/>
  <c r="N7"/>
  <c r="J4"/>
  <c r="J34"/>
  <c r="J26"/>
  <c r="J18"/>
  <c r="J43"/>
  <c r="J33"/>
  <c r="J25"/>
  <c r="J17"/>
  <c r="J11"/>
  <c r="J6"/>
  <c r="J28"/>
  <c r="J20"/>
  <c r="J7"/>
  <c r="J37"/>
  <c r="J35"/>
  <c r="J27"/>
  <c r="J19"/>
  <c r="J13"/>
  <c r="J12"/>
  <c r="J30"/>
  <c r="J22"/>
  <c r="J8"/>
  <c r="J39"/>
  <c r="J42"/>
  <c r="J29"/>
  <c r="J21"/>
  <c r="J14"/>
  <c r="J9"/>
  <c r="J30" i="5"/>
  <c r="J12"/>
  <c r="J39"/>
  <c r="J29"/>
  <c r="J21"/>
  <c r="J9"/>
  <c r="J32"/>
  <c r="J24"/>
  <c r="J16"/>
  <c r="J41"/>
  <c r="J36"/>
  <c r="J31"/>
  <c r="J23"/>
  <c r="J15"/>
  <c r="J10"/>
  <c r="N14"/>
  <c r="N10"/>
  <c r="N6"/>
  <c r="N13"/>
  <c r="N9"/>
  <c r="N12"/>
  <c r="N8"/>
  <c r="N15"/>
  <c r="N11"/>
  <c r="N7"/>
  <c r="J4"/>
  <c r="J26"/>
  <c r="J18"/>
  <c r="J43"/>
  <c r="J33"/>
  <c r="J25"/>
  <c r="J17"/>
  <c r="J11"/>
  <c r="J6"/>
  <c r="J28"/>
  <c r="J20"/>
  <c r="J8"/>
  <c r="J37"/>
  <c r="J35"/>
  <c r="J27"/>
  <c r="J19"/>
  <c r="J13"/>
  <c r="J7"/>
  <c r="J14"/>
  <c r="J7" i="4"/>
  <c r="J34"/>
  <c r="N14"/>
  <c r="N10"/>
  <c r="N6"/>
  <c r="N13"/>
  <c r="N9"/>
  <c r="N12"/>
  <c r="N8"/>
  <c r="N15"/>
  <c r="N11"/>
  <c r="N7"/>
  <c r="J4"/>
  <c r="J38"/>
  <c r="J28"/>
  <c r="J8"/>
  <c r="J11"/>
  <c r="J40"/>
  <c r="J22"/>
  <c r="J12"/>
  <c r="J41"/>
  <c r="J35"/>
  <c r="J27"/>
  <c r="J19"/>
  <c r="J13"/>
  <c r="J32"/>
  <c r="J24"/>
  <c r="J16"/>
  <c r="J43"/>
  <c r="J29"/>
  <c r="J21"/>
  <c r="J14"/>
  <c r="J9"/>
  <c r="J42"/>
  <c r="J26"/>
  <c r="J18"/>
  <c r="J5"/>
  <c r="J37"/>
  <c r="J31"/>
  <c r="J23"/>
  <c r="J15"/>
  <c r="J10"/>
  <c r="J36"/>
  <c r="J20"/>
  <c r="J39"/>
  <c r="J33"/>
  <c r="J25"/>
  <c r="J17"/>
  <c r="J6"/>
  <c r="J30"/>
  <c r="I24" i="2"/>
  <c r="D25" i="29"/>
  <c r="AA25"/>
  <c r="AE25"/>
  <c r="I6" i="2"/>
  <c r="D7" i="29"/>
  <c r="AA7"/>
  <c r="AE7"/>
  <c r="I34" i="2"/>
  <c r="D35" i="29"/>
  <c r="I33" i="2"/>
  <c r="D34" i="29"/>
  <c r="AA34"/>
  <c r="AE34"/>
  <c r="I5" i="2"/>
  <c r="D6" i="29"/>
  <c r="I18" i="2"/>
  <c r="D19" i="29"/>
  <c r="AA19"/>
  <c r="AE19"/>
  <c r="I22" i="2"/>
  <c r="D23" i="29"/>
  <c r="I29" i="2"/>
  <c r="D30" i="29"/>
  <c r="AA30"/>
  <c r="AE30"/>
  <c r="I20" i="2"/>
  <c r="D21" i="29"/>
  <c r="AA21"/>
  <c r="AE21"/>
  <c r="I14" i="2"/>
  <c r="D15" i="29"/>
  <c r="AA15"/>
  <c r="AE15"/>
  <c r="I35" i="2"/>
  <c r="D36" i="29"/>
  <c r="AA36"/>
  <c r="AE36"/>
  <c r="I30" i="2"/>
  <c r="D31" i="29"/>
  <c r="AA31"/>
  <c r="AE31"/>
  <c r="I26" i="2"/>
  <c r="D27" i="29"/>
  <c r="AA27"/>
  <c r="AE27"/>
  <c r="I21" i="2"/>
  <c r="D22" i="29"/>
  <c r="AA22"/>
  <c r="AE22"/>
  <c r="I17" i="2"/>
  <c r="D18" i="29"/>
  <c r="AA18"/>
  <c r="AE18"/>
  <c r="I27" i="2"/>
  <c r="D28" i="29"/>
  <c r="AA28"/>
  <c r="AE28"/>
  <c r="I7" i="2"/>
  <c r="D8" i="29"/>
  <c r="I36" i="2"/>
  <c r="D37" i="29"/>
  <c r="AA37"/>
  <c r="AE37"/>
  <c r="I32" i="2"/>
  <c r="D33" i="29"/>
  <c r="I23" i="2"/>
  <c r="D24" i="29"/>
  <c r="AA24"/>
  <c r="AE24"/>
  <c r="I15" i="2"/>
  <c r="D16" i="29"/>
  <c r="AA16"/>
  <c r="AE16"/>
  <c r="I10" i="2"/>
  <c r="D11" i="29"/>
  <c r="AA11"/>
  <c r="AE11"/>
  <c r="I31" i="2"/>
  <c r="D32" i="29"/>
  <c r="AA32"/>
  <c r="AE32"/>
  <c r="I11" i="2"/>
  <c r="D12" i="29"/>
  <c r="AA12"/>
  <c r="AE12"/>
  <c r="I25" i="2"/>
  <c r="D26" i="29"/>
  <c r="AA26"/>
  <c r="AE26"/>
  <c r="I16" i="2"/>
  <c r="D17" i="29"/>
  <c r="AA17"/>
  <c r="AE17"/>
  <c r="I12" i="2"/>
  <c r="D13" i="29"/>
  <c r="AA13"/>
  <c r="AE13"/>
  <c r="I8" i="2"/>
  <c r="D9" i="29"/>
  <c r="I9" i="2"/>
  <c r="D10" i="29"/>
  <c r="AA10"/>
  <c r="AE10"/>
  <c r="I28" i="2"/>
  <c r="D29" i="29"/>
  <c r="I19" i="2"/>
  <c r="D20" i="29"/>
  <c r="AA20"/>
  <c r="AE20"/>
  <c r="I13" i="2"/>
  <c r="D14" i="29"/>
  <c r="AA14"/>
  <c r="AE14"/>
  <c r="AA8"/>
  <c r="AE8"/>
  <c r="AA29"/>
  <c r="AE29"/>
  <c r="AA6"/>
  <c r="AE6"/>
  <c r="AA23"/>
  <c r="AE23"/>
  <c r="AA9"/>
  <c r="AE9"/>
  <c r="AA33"/>
  <c r="AE33"/>
  <c r="AA35"/>
  <c r="AE35"/>
  <c r="AA5"/>
  <c r="AE5"/>
  <c r="N6" i="2"/>
  <c r="J4"/>
  <c r="J25"/>
  <c r="J6"/>
  <c r="J13"/>
  <c r="J8"/>
  <c r="J12"/>
  <c r="J19"/>
  <c r="J39"/>
  <c r="J38"/>
  <c r="J15"/>
  <c r="J7"/>
  <c r="J17"/>
  <c r="J35"/>
  <c r="J22"/>
  <c r="J5"/>
  <c r="N15"/>
  <c r="N14"/>
  <c r="N13"/>
  <c r="N12"/>
  <c r="N11"/>
  <c r="N10"/>
  <c r="N9"/>
  <c r="N8"/>
  <c r="N7"/>
  <c r="J34"/>
  <c r="J42"/>
  <c r="J36"/>
  <c r="J30"/>
  <c r="J29"/>
  <c r="J18"/>
  <c r="J43"/>
  <c r="J10"/>
  <c r="J9"/>
  <c r="J16"/>
  <c r="J31"/>
  <c r="J32"/>
  <c r="J41"/>
  <c r="J26"/>
  <c r="J20"/>
  <c r="J40"/>
  <c r="J24"/>
  <c r="J28"/>
  <c r="J11"/>
  <c r="J23"/>
  <c r="J27"/>
  <c r="J21"/>
  <c r="J14"/>
  <c r="J37"/>
  <c r="J33"/>
  <c r="AF38" i="29"/>
  <c r="AF39"/>
  <c r="AF40"/>
  <c r="AF41"/>
  <c r="AF42"/>
  <c r="AF43"/>
  <c r="AF44"/>
  <c r="AF17"/>
  <c r="AF22"/>
  <c r="AF12"/>
  <c r="AF26"/>
  <c r="AF18"/>
  <c r="AF21"/>
  <c r="AF29"/>
  <c r="AF9"/>
  <c r="AF5"/>
  <c r="AF36"/>
  <c r="AF10"/>
  <c r="AF15"/>
  <c r="AF6"/>
  <c r="AF24"/>
  <c r="AF31"/>
  <c r="AF23"/>
  <c r="AF11"/>
  <c r="AF19"/>
  <c r="AF16"/>
  <c r="AF28"/>
  <c r="AF20"/>
  <c r="AF30"/>
  <c r="AF32"/>
  <c r="AF14"/>
  <c r="AF35"/>
  <c r="AF37"/>
  <c r="AF7"/>
  <c r="AF8"/>
  <c r="AF25"/>
  <c r="AF27"/>
  <c r="AF13"/>
  <c r="AF34"/>
  <c r="AF33"/>
  <c r="AC33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C44"/>
  <c r="AC43"/>
  <c r="AC42"/>
  <c r="AC41"/>
  <c r="AC40"/>
  <c r="AC39"/>
  <c r="AC38"/>
  <c r="AC34"/>
  <c r="AC13"/>
  <c r="AC27"/>
  <c r="AC25"/>
  <c r="AC8"/>
  <c r="AC7"/>
  <c r="AC37"/>
  <c r="AC35"/>
  <c r="AC14"/>
  <c r="AC32"/>
  <c r="AC30"/>
  <c r="AC20"/>
  <c r="AC28"/>
  <c r="AC16"/>
  <c r="AC19"/>
  <c r="AC11"/>
  <c r="AC23"/>
  <c r="AC31"/>
  <c r="AC24"/>
  <c r="AC6"/>
  <c r="AC15"/>
  <c r="AC10"/>
  <c r="AC36"/>
  <c r="AC5"/>
  <c r="AC9"/>
  <c r="AC29"/>
  <c r="AC21"/>
  <c r="AC18"/>
  <c r="AC26"/>
  <c r="AC12"/>
  <c r="AC22"/>
  <c r="AC17"/>
  <c r="Q55"/>
  <c r="I58"/>
  <c r="D55"/>
  <c r="K80"/>
  <c r="V55"/>
  <c r="E50"/>
  <c r="Y55"/>
  <c r="S67"/>
  <c r="K68"/>
  <c r="C55"/>
  <c r="U55"/>
  <c r="G57"/>
  <c r="N72"/>
  <c r="K78"/>
  <c r="V65"/>
  <c r="F55"/>
  <c r="E59"/>
  <c r="S65"/>
  <c r="T71"/>
  <c r="L68"/>
  <c r="V51"/>
  <c r="C51"/>
  <c r="U67"/>
  <c r="S57"/>
  <c r="N66"/>
  <c r="Z67"/>
  <c r="X79"/>
  <c r="Y75"/>
  <c r="O57"/>
  <c r="K54"/>
  <c r="D61"/>
  <c r="L76"/>
  <c r="M64"/>
  <c r="F59"/>
  <c r="U57"/>
  <c r="C79"/>
  <c r="J59"/>
  <c r="F70"/>
  <c r="S54"/>
  <c r="N73"/>
  <c r="L78"/>
  <c r="F67"/>
  <c r="V67"/>
  <c r="F57"/>
  <c r="Y73"/>
  <c r="V53"/>
  <c r="Y57"/>
  <c r="O52"/>
  <c r="Z57"/>
  <c r="H67"/>
  <c r="P77"/>
  <c r="X76"/>
  <c r="T69"/>
  <c r="N52"/>
  <c r="V75"/>
  <c r="D75"/>
  <c r="D67"/>
  <c r="L60"/>
  <c r="K72"/>
  <c r="V57"/>
  <c r="X65"/>
  <c r="H57"/>
  <c r="O60"/>
  <c r="S69"/>
  <c r="V66"/>
  <c r="Z80"/>
  <c r="S68"/>
  <c r="X72"/>
  <c r="D50"/>
  <c r="D80"/>
  <c r="W79"/>
  <c r="F60"/>
  <c r="F64"/>
  <c r="T57"/>
  <c r="L52"/>
  <c r="K66"/>
  <c r="E69"/>
  <c r="C63"/>
  <c r="E81"/>
  <c r="C67"/>
  <c r="N58"/>
  <c r="T67"/>
  <c r="F51"/>
  <c r="W67"/>
  <c r="C73"/>
  <c r="T59"/>
  <c r="K52"/>
  <c r="U69"/>
  <c r="G71"/>
  <c r="U63"/>
  <c r="F76"/>
  <c r="H71"/>
  <c r="C78"/>
  <c r="O55"/>
  <c r="R67"/>
  <c r="Q81"/>
  <c r="Q53"/>
  <c r="R57"/>
  <c r="P63"/>
  <c r="D73"/>
  <c r="D77"/>
  <c r="V73"/>
  <c r="D57"/>
  <c r="U81"/>
  <c r="V63"/>
  <c r="D79"/>
  <c r="U77"/>
  <c r="E77"/>
  <c r="M78"/>
  <c r="E71"/>
  <c r="I57"/>
  <c r="Q56"/>
  <c r="S55"/>
  <c r="N64"/>
  <c r="C57"/>
  <c r="J55"/>
  <c r="E51"/>
  <c r="E67"/>
  <c r="W55"/>
  <c r="X58"/>
  <c r="I55"/>
  <c r="J65"/>
  <c r="V68"/>
  <c r="M59"/>
  <c r="L57"/>
  <c r="K55"/>
  <c r="Q63"/>
  <c r="M63"/>
  <c r="N57"/>
  <c r="M57"/>
  <c r="M67"/>
  <c r="Y54"/>
  <c r="P58"/>
  <c r="T66"/>
  <c r="X60"/>
  <c r="I72"/>
  <c r="M79"/>
  <c r="P69"/>
  <c r="R68"/>
  <c r="X67"/>
  <c r="L75"/>
  <c r="T72"/>
  <c r="Q61"/>
  <c r="G56"/>
  <c r="R74"/>
  <c r="C68"/>
  <c r="V80"/>
  <c r="I62"/>
  <c r="Q73"/>
  <c r="I51"/>
  <c r="J68"/>
  <c r="T77"/>
  <c r="K74"/>
  <c r="U79"/>
  <c r="X57"/>
  <c r="M74"/>
  <c r="K76"/>
  <c r="M72"/>
  <c r="T61"/>
  <c r="T75"/>
  <c r="E55"/>
  <c r="U71"/>
  <c r="E57"/>
  <c r="T51"/>
  <c r="N60"/>
  <c r="E53"/>
  <c r="M52"/>
  <c r="J67"/>
  <c r="T55"/>
  <c r="Z73"/>
  <c r="J57"/>
  <c r="Z55"/>
  <c r="F80"/>
  <c r="I71"/>
  <c r="Q62"/>
  <c r="I69"/>
  <c r="N61"/>
  <c r="U60"/>
  <c r="C52"/>
  <c r="Z74"/>
  <c r="W62"/>
  <c r="Q59"/>
  <c r="X55"/>
  <c r="L61"/>
  <c r="L67"/>
  <c r="J58"/>
  <c r="Z66"/>
  <c r="F66"/>
  <c r="P79"/>
  <c r="H55"/>
  <c r="E68"/>
  <c r="D60"/>
  <c r="W70"/>
  <c r="X56"/>
  <c r="S64"/>
  <c r="Y76"/>
  <c r="X68"/>
  <c r="U74"/>
  <c r="Q51"/>
  <c r="U64"/>
  <c r="U50"/>
  <c r="S56"/>
  <c r="R73"/>
  <c r="P55"/>
  <c r="Q74"/>
  <c r="L55"/>
  <c r="U68"/>
  <c r="Z76"/>
  <c r="H60"/>
  <c r="I67"/>
  <c r="K79"/>
  <c r="V72"/>
  <c r="H50"/>
  <c r="E79"/>
  <c r="P78"/>
  <c r="Z79"/>
  <c r="L64"/>
  <c r="J51"/>
  <c r="Q70"/>
  <c r="Y67"/>
  <c r="R58"/>
  <c r="G61"/>
  <c r="G67"/>
  <c r="O64"/>
  <c r="O56"/>
  <c r="Q78"/>
  <c r="R64"/>
  <c r="Y51"/>
  <c r="Z65"/>
  <c r="P76"/>
  <c r="M73"/>
  <c r="F52"/>
  <c r="K67"/>
  <c r="M65"/>
  <c r="W76"/>
  <c r="G55"/>
  <c r="I59"/>
  <c r="S80"/>
  <c r="Y66"/>
  <c r="Y80"/>
  <c r="O61"/>
  <c r="Y52"/>
  <c r="R55"/>
  <c r="W57"/>
  <c r="N81"/>
  <c r="F62"/>
  <c r="J76"/>
  <c r="G52"/>
  <c r="Q57"/>
  <c r="O67"/>
  <c r="E80"/>
  <c r="M55"/>
  <c r="N67"/>
  <c r="K57"/>
  <c r="I56"/>
  <c r="T74"/>
  <c r="E74"/>
  <c r="P67"/>
  <c r="P57"/>
  <c r="R51"/>
  <c r="X50"/>
  <c r="O79"/>
  <c r="O73"/>
  <c r="Q67"/>
  <c r="M77"/>
  <c r="O54"/>
  <c r="N55"/>
  <c r="P71"/>
  <c r="Q75"/>
  <c r="W50"/>
  <c r="V50"/>
  <c r="C50"/>
  <c r="Z52"/>
  <c r="Q50"/>
  <c r="E52"/>
  <c r="O69"/>
  <c r="I50"/>
  <c r="N51"/>
  <c r="Y70"/>
  <c r="O75"/>
  <c r="L65"/>
  <c r="P53"/>
  <c r="R50"/>
  <c r="G60"/>
  <c r="P50"/>
  <c r="W60"/>
  <c r="J52"/>
  <c r="Z78"/>
  <c r="M53"/>
  <c r="V78"/>
  <c r="L73"/>
  <c r="X70"/>
  <c r="I52"/>
  <c r="V60"/>
  <c r="U78"/>
  <c r="J61"/>
  <c r="I68"/>
  <c r="O81"/>
  <c r="G70"/>
  <c r="D76"/>
  <c r="S78"/>
  <c r="Z81"/>
  <c r="J78"/>
  <c r="H72"/>
  <c r="G64"/>
  <c r="T60"/>
  <c r="Z58"/>
  <c r="L54"/>
  <c r="J54"/>
  <c r="G74"/>
  <c r="T62"/>
  <c r="D68"/>
  <c r="S60"/>
  <c r="T56"/>
  <c r="U56"/>
  <c r="T78"/>
  <c r="D66"/>
  <c r="Z53"/>
  <c r="T79"/>
  <c r="Z72"/>
  <c r="J66"/>
  <c r="O65"/>
  <c r="Q71"/>
  <c r="J64"/>
  <c r="I76"/>
  <c r="H76"/>
  <c r="O63"/>
  <c r="P61"/>
  <c r="C80"/>
  <c r="D52"/>
  <c r="D58"/>
  <c r="C74"/>
  <c r="K65"/>
  <c r="G58"/>
  <c r="K71"/>
  <c r="F72"/>
  <c r="U72"/>
  <c r="W71"/>
  <c r="Z63"/>
  <c r="R60"/>
  <c r="X80"/>
  <c r="O59"/>
  <c r="Z62"/>
  <c r="O53"/>
  <c r="X74"/>
  <c r="H68"/>
  <c r="I64"/>
  <c r="R61"/>
  <c r="J80"/>
  <c r="D64"/>
  <c r="N77"/>
  <c r="Y56"/>
  <c r="Y64"/>
  <c r="N65"/>
  <c r="D78"/>
  <c r="Y68"/>
  <c r="D56"/>
  <c r="J74"/>
  <c r="F68"/>
  <c r="V64"/>
  <c r="W65"/>
  <c r="G59"/>
  <c r="J73"/>
  <c r="G53"/>
  <c r="M75"/>
  <c r="J53"/>
  <c r="V56"/>
  <c r="I75"/>
  <c r="X63"/>
  <c r="I61"/>
  <c r="G81"/>
  <c r="I65"/>
  <c r="Z59"/>
  <c r="J81"/>
  <c r="D51"/>
  <c r="P54"/>
  <c r="I63"/>
  <c r="Y59"/>
  <c r="Y63"/>
  <c r="R62"/>
  <c r="G79"/>
  <c r="O62"/>
  <c r="Q58"/>
  <c r="G75"/>
  <c r="X51"/>
  <c r="Y69"/>
  <c r="O72"/>
  <c r="O66"/>
  <c r="H75"/>
  <c r="P62"/>
  <c r="S59"/>
  <c r="O74"/>
  <c r="J71"/>
  <c r="Z77"/>
  <c r="Z71"/>
  <c r="O80"/>
  <c r="P70"/>
  <c r="F69"/>
  <c r="O58"/>
  <c r="L72"/>
  <c r="C81"/>
  <c r="K50"/>
  <c r="F77"/>
  <c r="M62"/>
  <c r="K70"/>
  <c r="S51"/>
  <c r="S79"/>
  <c r="Z75"/>
  <c r="J79"/>
  <c r="K62"/>
  <c r="V81"/>
  <c r="L51"/>
  <c r="T50"/>
  <c r="D54"/>
  <c r="P59"/>
  <c r="Z50"/>
  <c r="C60"/>
  <c r="D62"/>
  <c r="Z64"/>
  <c r="G65"/>
  <c r="I78"/>
  <c r="T68"/>
  <c r="S72"/>
  <c r="E70"/>
  <c r="X64"/>
  <c r="V54"/>
  <c r="V70"/>
  <c r="H74"/>
  <c r="C72"/>
  <c r="C56"/>
  <c r="N53"/>
  <c r="H56"/>
  <c r="G76"/>
  <c r="F54"/>
  <c r="J60"/>
  <c r="U76"/>
  <c r="T58"/>
  <c r="I79"/>
  <c r="H51"/>
  <c r="I74"/>
  <c r="H78"/>
  <c r="R69"/>
  <c r="O71"/>
  <c r="P81"/>
  <c r="S52"/>
  <c r="W52"/>
  <c r="J56"/>
  <c r="W54"/>
  <c r="Y72"/>
  <c r="R59"/>
  <c r="W58"/>
  <c r="V74"/>
  <c r="G78"/>
  <c r="T80"/>
  <c r="K75"/>
  <c r="N79"/>
  <c r="M81"/>
  <c r="K59"/>
  <c r="K63"/>
  <c r="L53"/>
  <c r="R56"/>
  <c r="C70"/>
  <c r="L56"/>
  <c r="H62"/>
  <c r="G80"/>
  <c r="E54"/>
  <c r="P65"/>
  <c r="T76"/>
  <c r="G54"/>
  <c r="Z70"/>
  <c r="I70"/>
  <c r="Q65"/>
  <c r="H58"/>
  <c r="T52"/>
  <c r="N69"/>
  <c r="G66"/>
  <c r="R71"/>
  <c r="N63"/>
  <c r="V62"/>
  <c r="Q77"/>
  <c r="D74"/>
  <c r="R79"/>
  <c r="V52"/>
  <c r="N75"/>
  <c r="H79"/>
  <c r="K61"/>
  <c r="J70"/>
  <c r="H52"/>
  <c r="W72"/>
  <c r="H64"/>
  <c r="Z60"/>
  <c r="P73"/>
  <c r="F74"/>
  <c r="C54"/>
  <c r="J72"/>
  <c r="O77"/>
  <c r="Y74"/>
  <c r="U66"/>
  <c r="I80"/>
  <c r="T54"/>
  <c r="N71"/>
  <c r="U54"/>
  <c r="K73"/>
  <c r="T70"/>
  <c r="Y60"/>
  <c r="E72"/>
  <c r="P72"/>
  <c r="X71"/>
  <c r="R52"/>
  <c r="Y81"/>
  <c r="F56"/>
  <c r="P64"/>
  <c r="S58"/>
  <c r="W81"/>
  <c r="M61"/>
  <c r="P56"/>
  <c r="Y65"/>
  <c r="Y53"/>
  <c r="O50"/>
  <c r="L66"/>
  <c r="M58"/>
  <c r="S62"/>
  <c r="Q66"/>
  <c r="O76"/>
  <c r="E56"/>
  <c r="X75"/>
  <c r="S77"/>
  <c r="V59"/>
  <c r="Y61"/>
  <c r="R78"/>
  <c r="K51"/>
  <c r="Y71"/>
  <c r="W51"/>
  <c r="I81"/>
  <c r="L80"/>
  <c r="H81"/>
  <c r="D65"/>
  <c r="V79"/>
  <c r="Z51"/>
  <c r="C65"/>
  <c r="H61"/>
  <c r="E75"/>
  <c r="G77"/>
  <c r="M68"/>
  <c r="S61"/>
  <c r="W75"/>
  <c r="L74"/>
  <c r="X73"/>
  <c r="T63"/>
  <c r="N80"/>
  <c r="V61"/>
  <c r="D53"/>
  <c r="N70"/>
  <c r="S81"/>
  <c r="D81"/>
  <c r="Z69"/>
  <c r="O70"/>
  <c r="S73"/>
  <c r="X53"/>
  <c r="M76"/>
  <c r="F81"/>
  <c r="M56"/>
  <c r="O78"/>
  <c r="D59"/>
  <c r="T73"/>
  <c r="U65"/>
  <c r="M80"/>
  <c r="R76"/>
  <c r="U53"/>
  <c r="D63"/>
  <c r="K58"/>
  <c r="L70"/>
  <c r="V69"/>
  <c r="F63"/>
  <c r="K60"/>
  <c r="Y50"/>
  <c r="X52"/>
  <c r="O51"/>
  <c r="P51"/>
  <c r="J50"/>
  <c r="M51"/>
  <c r="R75"/>
  <c r="N50"/>
  <c r="K53"/>
  <c r="C66"/>
  <c r="R65"/>
  <c r="Y78"/>
  <c r="R77"/>
  <c r="F58"/>
  <c r="E66"/>
  <c r="S50"/>
  <c r="W78"/>
  <c r="Q69"/>
  <c r="G50"/>
  <c r="F50"/>
  <c r="X62"/>
  <c r="H66"/>
  <c r="N54"/>
  <c r="W74"/>
  <c r="L81"/>
  <c r="X59"/>
  <c r="Z56"/>
  <c r="H54"/>
  <c r="R81"/>
  <c r="I60"/>
  <c r="M71"/>
  <c r="X54"/>
  <c r="X66"/>
  <c r="R53"/>
  <c r="W80"/>
  <c r="Y62"/>
  <c r="G72"/>
  <c r="L63"/>
  <c r="Q54"/>
  <c r="C76"/>
  <c r="C58"/>
  <c r="W53"/>
  <c r="U70"/>
  <c r="S70"/>
  <c r="U52"/>
  <c r="W69"/>
  <c r="R70"/>
  <c r="J62"/>
  <c r="W68"/>
  <c r="W56"/>
  <c r="X78"/>
  <c r="E62"/>
  <c r="W64"/>
  <c r="Z68"/>
  <c r="Z54"/>
  <c r="R54"/>
  <c r="I54"/>
  <c r="W66"/>
  <c r="K81"/>
  <c r="K77"/>
  <c r="D72"/>
  <c r="D70"/>
  <c r="E64"/>
  <c r="K69"/>
  <c r="L71"/>
  <c r="L69"/>
  <c r="P68"/>
  <c r="R72"/>
  <c r="W77"/>
  <c r="W59"/>
  <c r="I66"/>
  <c r="H70"/>
  <c r="H80"/>
  <c r="Q79"/>
  <c r="G68"/>
  <c r="L59"/>
  <c r="Y58"/>
  <c r="P75"/>
  <c r="M54"/>
  <c r="R63"/>
  <c r="G62"/>
  <c r="F78"/>
  <c r="L79"/>
  <c r="T64"/>
  <c r="U58"/>
  <c r="E60"/>
  <c r="V58"/>
  <c r="E58"/>
  <c r="C62"/>
  <c r="M69"/>
  <c r="O68"/>
  <c r="C64"/>
  <c r="W61"/>
  <c r="L77"/>
  <c r="G69"/>
  <c r="G73"/>
  <c r="U80"/>
  <c r="S74"/>
  <c r="E76"/>
  <c r="U62"/>
  <c r="P60"/>
  <c r="P52"/>
  <c r="J77"/>
  <c r="P74"/>
  <c r="S66"/>
  <c r="H77"/>
  <c r="X81"/>
  <c r="Z61"/>
  <c r="E78"/>
  <c r="S76"/>
  <c r="W73"/>
  <c r="Y79"/>
  <c r="I53"/>
  <c r="W63"/>
  <c r="Q52"/>
  <c r="Y77"/>
  <c r="X77"/>
  <c r="J69"/>
  <c r="N59"/>
  <c r="H63"/>
  <c r="P66"/>
  <c r="P80"/>
  <c r="V76"/>
  <c r="X69"/>
  <c r="C69"/>
  <c r="V77"/>
  <c r="R66"/>
  <c r="G51"/>
  <c r="I73"/>
  <c r="C53"/>
  <c r="R80"/>
  <c r="Q64"/>
  <c r="C59"/>
  <c r="L58"/>
  <c r="H69"/>
  <c r="H73"/>
  <c r="M66"/>
  <c r="Q60"/>
  <c r="N78"/>
  <c r="C61"/>
  <c r="C77"/>
  <c r="L50"/>
  <c r="H65"/>
  <c r="E61"/>
  <c r="F73"/>
  <c r="F79"/>
  <c r="D69"/>
  <c r="I77"/>
  <c r="S53"/>
  <c r="Q76"/>
  <c r="F61"/>
  <c r="C75"/>
  <c r="N76"/>
  <c r="U75"/>
  <c r="M70"/>
  <c r="F53"/>
  <c r="C71"/>
  <c r="M50"/>
  <c r="K64"/>
  <c r="J75"/>
  <c r="F65"/>
  <c r="Q72"/>
  <c r="L62"/>
  <c r="T81"/>
  <c r="U51"/>
  <c r="S63"/>
  <c r="U73"/>
  <c r="V71"/>
  <c r="F75"/>
  <c r="E63"/>
  <c r="E73"/>
  <c r="H53"/>
  <c r="M60"/>
  <c r="D71"/>
  <c r="J63"/>
  <c r="Q80"/>
  <c r="E65"/>
  <c r="N62"/>
  <c r="U59"/>
  <c r="T53"/>
  <c r="T65"/>
  <c r="H59"/>
  <c r="U61"/>
  <c r="N74"/>
  <c r="S75"/>
  <c r="G63"/>
  <c r="S71"/>
  <c r="X61"/>
  <c r="K56"/>
  <c r="N56"/>
  <c r="Q68"/>
  <c r="N68"/>
  <c r="F71"/>
  <c r="AA55"/>
  <c r="AA62"/>
  <c r="AA51"/>
  <c r="AA81"/>
  <c r="AA54"/>
  <c r="AA57"/>
  <c r="AA67"/>
  <c r="AA79"/>
  <c r="AA78"/>
  <c r="AA80"/>
  <c r="AA63"/>
  <c r="AA77"/>
  <c r="AA76"/>
  <c r="AA75"/>
  <c r="AA74"/>
  <c r="AA73"/>
  <c r="AA65"/>
  <c r="AA72"/>
  <c r="AA59"/>
  <c r="AA71"/>
  <c r="AA53"/>
  <c r="AA66"/>
  <c r="AA61"/>
  <c r="AA70"/>
  <c r="AA50"/>
  <c r="AA60"/>
  <c r="AA52"/>
  <c r="AA58"/>
  <c r="AA69"/>
  <c r="AA56"/>
  <c r="AA68"/>
  <c r="AA64"/>
</calcChain>
</file>

<file path=xl/comments1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10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11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12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13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14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15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16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17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18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19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2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20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21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22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23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3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4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5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6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7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8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9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sharedStrings.xml><?xml version="1.0" encoding="utf-8"?>
<sst xmlns="http://schemas.openxmlformats.org/spreadsheetml/2006/main" count="440" uniqueCount="86">
  <si>
    <t>number of teams competing</t>
  </si>
  <si>
    <t>School - Main Teams</t>
  </si>
  <si>
    <t>Event</t>
  </si>
  <si>
    <t>Disease Detectives</t>
  </si>
  <si>
    <t>Dynamic Planet</t>
  </si>
  <si>
    <t>Experimental Design</t>
  </si>
  <si>
    <t>Write It Do It</t>
  </si>
  <si>
    <t xml:space="preserve"> </t>
  </si>
  <si>
    <t>Status</t>
  </si>
  <si>
    <t>Score</t>
  </si>
  <si>
    <t>Tie Break</t>
  </si>
  <si>
    <t>Rank Score</t>
  </si>
  <si>
    <t>Rank</t>
  </si>
  <si>
    <t>Ties?</t>
  </si>
  <si>
    <t>Ordered Results for this event</t>
  </si>
  <si>
    <t>Crime Busters</t>
  </si>
  <si>
    <t>Meteorology</t>
  </si>
  <si>
    <t>Road Scholar</t>
  </si>
  <si>
    <t>Overall Results by Team Number</t>
  </si>
  <si>
    <t>Total Rank Score</t>
  </si>
  <si>
    <t>Ties</t>
  </si>
  <si>
    <t>Revised Rank Score</t>
  </si>
  <si>
    <t>Overall Rank</t>
  </si>
  <si>
    <t>Overall Results by Team Rank</t>
  </si>
  <si>
    <t>Team Number</t>
  </si>
  <si>
    <t>Air Trajectory</t>
  </si>
  <si>
    <t>Bio-Process Lab</t>
  </si>
  <si>
    <t>Bottle Rocket</t>
  </si>
  <si>
    <t>Bridge Building</t>
  </si>
  <si>
    <t>Crave the Wave</t>
  </si>
  <si>
    <t>Elastic Launch Glider</t>
  </si>
  <si>
    <t>Fossils</t>
  </si>
  <si>
    <t>Green Generation</t>
  </si>
  <si>
    <t>Picture This</t>
  </si>
  <si>
    <t>Power Upper Elementary</t>
  </si>
  <si>
    <t>Millington Jr. High</t>
  </si>
  <si>
    <t>BCS Black</t>
  </si>
  <si>
    <t>BCS Gold</t>
  </si>
  <si>
    <t>Boulan Park Purple</t>
  </si>
  <si>
    <t>Larson Blue</t>
  </si>
  <si>
    <t>Larson Red</t>
  </si>
  <si>
    <t>Meads Mill Gold</t>
  </si>
  <si>
    <t>Canton Charter Academy Red</t>
  </si>
  <si>
    <t>Canton Charter Academy White</t>
  </si>
  <si>
    <t>C</t>
  </si>
  <si>
    <t>Sacred Heart Blue</t>
  </si>
  <si>
    <t>Sacred Heart Gold</t>
  </si>
  <si>
    <t>Smith Gold</t>
  </si>
  <si>
    <t>Smith Black</t>
  </si>
  <si>
    <t>Boulan Park Green</t>
  </si>
  <si>
    <t>BCS Cobra Invitational - January 30, 2016</t>
  </si>
  <si>
    <t>East Middle Blue</t>
  </si>
  <si>
    <t>East Middle Yellow</t>
  </si>
  <si>
    <t>Scranton Middle School</t>
  </si>
  <si>
    <t>Baker Middle School</t>
  </si>
  <si>
    <t>Davis Jr. High Red</t>
  </si>
  <si>
    <t>Davis Jr. High Black</t>
  </si>
  <si>
    <t>Clague Middle School Green</t>
  </si>
  <si>
    <t>Clague Middle School Blue</t>
  </si>
  <si>
    <t>Thunder Bay Jr. High</t>
  </si>
  <si>
    <t>Detroit Country Day Blue</t>
  </si>
  <si>
    <t>Detroit Country Day Gold</t>
  </si>
  <si>
    <t>Muir Middle School Red</t>
  </si>
  <si>
    <t>Muir Middle School Blue</t>
  </si>
  <si>
    <t>Emerson Green</t>
  </si>
  <si>
    <t>Emerson Blue</t>
  </si>
  <si>
    <t>St. Lorenz Lutheran School</t>
  </si>
  <si>
    <t>Anatomy &amp; Physiology</t>
  </si>
  <si>
    <t>Food Science</t>
  </si>
  <si>
    <t>Invasive Species</t>
  </si>
  <si>
    <t>Mission Possible</t>
  </si>
  <si>
    <t>Reach for the Stars</t>
  </si>
  <si>
    <t>Scrambler</t>
  </si>
  <si>
    <t>Wind Power</t>
  </si>
  <si>
    <t>Saline Middle School</t>
  </si>
  <si>
    <t>Hillside Green</t>
  </si>
  <si>
    <t>Hillside Blue</t>
  </si>
  <si>
    <t>P</t>
  </si>
  <si>
    <t>NS</t>
  </si>
  <si>
    <t>DQ</t>
  </si>
  <si>
    <t>Tier 1</t>
  </si>
  <si>
    <t>Tier 2</t>
  </si>
  <si>
    <t>Tier 3</t>
  </si>
  <si>
    <t>Tier 4</t>
  </si>
  <si>
    <t>L’Anse Creuse Middle School South Blue</t>
  </si>
  <si>
    <t>L’Anse Creuse Middle School South Gold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</si>
</sst>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12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4"/>
      <color indexed="30"/>
      <name val="Calibri"/>
      <family val="2"/>
    </font>
    <font>
      <sz val="12"/>
      <name val="Calibri"/>
      <family val="2"/>
    </font>
    <font>
      <b/>
      <sz val="12"/>
      <name val="Georgia"/>
      <family val="1"/>
    </font>
    <font>
      <b/>
      <sz val="12"/>
      <name val="Times New Roman"/>
      <family val="1"/>
    </font>
    <font>
      <b/>
      <sz val="18"/>
      <color indexed="9"/>
      <name val="Arial"/>
      <family val="2"/>
    </font>
    <font>
      <b/>
      <sz val="11"/>
      <color indexed="10"/>
      <name val="Arial"/>
      <family val="2"/>
    </font>
    <font>
      <b/>
      <sz val="12"/>
      <color indexed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4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6"/>
      <color theme="1"/>
      <name val="Calibri"/>
      <family val="2"/>
      <scheme val="minor"/>
    </font>
    <font>
      <sz val="12"/>
      <color theme="1"/>
      <name val="Cambria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1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59">
    <xf numFmtId="0" fontId="0" fillId="0" borderId="0" xfId="0"/>
    <xf numFmtId="0" fontId="2" fillId="2" borderId="0" xfId="0" applyFont="1" applyFill="1" applyProtection="1"/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Protection="1"/>
    <xf numFmtId="0" fontId="2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Protection="1"/>
    <xf numFmtId="0" fontId="5" fillId="0" borderId="0" xfId="0" applyFont="1" applyAlignment="1" applyProtection="1">
      <alignment vertical="center"/>
    </xf>
    <xf numFmtId="0" fontId="2" fillId="3" borderId="0" xfId="0" applyFont="1" applyFill="1" applyAlignment="1" applyProtection="1">
      <alignment horizontal="center"/>
    </xf>
    <xf numFmtId="49" fontId="6" fillId="0" borderId="0" xfId="0" applyNumberFormat="1" applyFont="1" applyProtection="1"/>
    <xf numFmtId="0" fontId="6" fillId="0" borderId="0" xfId="0" applyFont="1" applyProtection="1"/>
    <xf numFmtId="0" fontId="6" fillId="0" borderId="0" xfId="0" applyFont="1" applyFill="1" applyProtection="1"/>
    <xf numFmtId="0" fontId="2" fillId="0" borderId="0" xfId="0" applyFont="1" applyFill="1" applyProtection="1"/>
    <xf numFmtId="0" fontId="2" fillId="2" borderId="0" xfId="0" applyFont="1" applyFill="1" applyProtection="1">
      <protection locked="0"/>
    </xf>
    <xf numFmtId="0" fontId="2" fillId="0" borderId="0" xfId="0" applyFont="1" applyProtection="1">
      <protection locked="0"/>
    </xf>
    <xf numFmtId="0" fontId="7" fillId="2" borderId="0" xfId="0" applyFont="1" applyFill="1" applyProtection="1">
      <protection locked="0"/>
    </xf>
    <xf numFmtId="0" fontId="8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0" fillId="4" borderId="0" xfId="0" applyFill="1" applyProtection="1"/>
    <xf numFmtId="0" fontId="0" fillId="0" borderId="2" xfId="0" applyFill="1" applyBorder="1" applyAlignment="1" applyProtection="1">
      <alignment horizontal="center" vertical="center"/>
      <protection locked="0"/>
    </xf>
    <xf numFmtId="0" fontId="0" fillId="4" borderId="1" xfId="0" applyFill="1" applyBorder="1" applyProtection="1"/>
    <xf numFmtId="0" fontId="10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ill="1" applyProtection="1">
      <protection locked="0"/>
    </xf>
    <xf numFmtId="0" fontId="0" fillId="0" borderId="0" xfId="0" applyProtection="1">
      <protection locked="0"/>
    </xf>
    <xf numFmtId="0" fontId="0" fillId="4" borderId="0" xfId="0" applyFill="1" applyAlignment="1" applyProtection="1">
      <alignment horizontal="center" wrapText="1"/>
    </xf>
    <xf numFmtId="0" fontId="11" fillId="4" borderId="0" xfId="0" applyFont="1" applyFill="1" applyAlignment="1" applyProtection="1">
      <alignment horizontal="center" wrapText="1"/>
    </xf>
    <xf numFmtId="0" fontId="12" fillId="4" borderId="0" xfId="0" applyFont="1" applyFill="1" applyAlignment="1" applyProtection="1">
      <alignment horizontal="center" wrapText="1"/>
    </xf>
    <xf numFmtId="0" fontId="13" fillId="4" borderId="0" xfId="0" applyFont="1" applyFill="1" applyAlignment="1" applyProtection="1">
      <alignment horizontal="center" wrapText="1"/>
    </xf>
    <xf numFmtId="0" fontId="14" fillId="4" borderId="0" xfId="0" applyFont="1" applyFill="1" applyAlignment="1" applyProtection="1">
      <alignment horizontal="center" wrapText="1"/>
    </xf>
    <xf numFmtId="0" fontId="14" fillId="0" borderId="0" xfId="0" applyFont="1" applyFill="1" applyAlignment="1" applyProtection="1">
      <alignment horizontal="center" wrapText="1"/>
      <protection locked="0"/>
    </xf>
    <xf numFmtId="0" fontId="14" fillId="4" borderId="0" xfId="0" applyFont="1" applyFill="1" applyAlignment="1" applyProtection="1">
      <alignment wrapText="1"/>
    </xf>
    <xf numFmtId="0" fontId="12" fillId="4" borderId="0" xfId="0" applyFont="1" applyFill="1" applyAlignment="1" applyProtection="1">
      <alignment horizontal="left"/>
    </xf>
    <xf numFmtId="0" fontId="0" fillId="4" borderId="0" xfId="0" applyFill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49" fontId="15" fillId="4" borderId="0" xfId="0" applyNumberFormat="1" applyFont="1" applyFill="1" applyAlignment="1" applyProtection="1">
      <alignment horizontal="right"/>
    </xf>
    <xf numFmtId="49" fontId="16" fillId="4" borderId="0" xfId="0" applyNumberFormat="1" applyFont="1" applyFill="1" applyAlignment="1" applyProtection="1">
      <alignment horizontal="right"/>
    </xf>
    <xf numFmtId="0" fontId="17" fillId="0" borderId="2" xfId="0" applyFont="1" applyFill="1" applyBorder="1" applyAlignment="1" applyProtection="1">
      <alignment horizontal="center"/>
      <protection locked="0"/>
    </xf>
    <xf numFmtId="0" fontId="17" fillId="4" borderId="0" xfId="0" applyFont="1" applyFill="1" applyProtection="1"/>
    <xf numFmtId="0" fontId="17" fillId="4" borderId="0" xfId="0" applyFont="1" applyFill="1" applyAlignment="1" applyProtection="1">
      <alignment horizontal="right"/>
    </xf>
    <xf numFmtId="0" fontId="17" fillId="6" borderId="0" xfId="0" applyFont="1" applyFill="1" applyAlignment="1" applyProtection="1">
      <alignment horizontal="center"/>
    </xf>
    <xf numFmtId="0" fontId="16" fillId="4" borderId="0" xfId="0" applyFont="1" applyFill="1" applyAlignment="1" applyProtection="1">
      <alignment horizontal="center"/>
    </xf>
    <xf numFmtId="0" fontId="17" fillId="0" borderId="0" xfId="0" applyFont="1" applyFill="1" applyProtection="1">
      <protection locked="0"/>
    </xf>
    <xf numFmtId="0" fontId="0" fillId="0" borderId="0" xfId="0" applyProtection="1"/>
    <xf numFmtId="0" fontId="15" fillId="6" borderId="0" xfId="0" applyFont="1" applyFill="1" applyProtection="1"/>
    <xf numFmtId="0" fontId="17" fillId="0" borderId="0" xfId="0" quotePrefix="1" applyFont="1" applyFill="1" applyProtection="1">
      <protection locked="0"/>
    </xf>
    <xf numFmtId="0" fontId="17" fillId="4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49" fontId="16" fillId="4" borderId="0" xfId="0" applyNumberFormat="1" applyFont="1" applyFill="1" applyAlignment="1" applyProtection="1">
      <alignment horizontal="right"/>
      <protection locked="0"/>
    </xf>
    <xf numFmtId="0" fontId="17" fillId="0" borderId="2" xfId="0" applyNumberFormat="1" applyFont="1" applyFill="1" applyBorder="1" applyAlignment="1" applyProtection="1">
      <alignment horizontal="center"/>
      <protection locked="0"/>
    </xf>
    <xf numFmtId="49" fontId="0" fillId="0" borderId="0" xfId="0" applyNumberFormat="1"/>
    <xf numFmtId="0" fontId="0" fillId="0" borderId="0" xfId="0" applyAlignment="1">
      <alignment horizontal="center"/>
    </xf>
    <xf numFmtId="0" fontId="24" fillId="0" borderId="0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1" fillId="2" borderId="0" xfId="0" applyFont="1" applyFill="1" applyAlignment="1" applyProtection="1">
      <alignment horizontal="center" vertical="center"/>
    </xf>
    <xf numFmtId="0" fontId="9" fillId="5" borderId="1" xfId="0" applyFont="1" applyFill="1" applyBorder="1" applyAlignment="1" applyProtection="1">
      <alignment horizontal="center"/>
    </xf>
    <xf numFmtId="0" fontId="9" fillId="5" borderId="0" xfId="0" applyFont="1" applyFill="1" applyBorder="1" applyAlignment="1" applyProtection="1">
      <alignment horizontal="center"/>
    </xf>
    <xf numFmtId="0" fontId="10" fillId="4" borderId="0" xfId="0" applyFont="1" applyFill="1" applyBorder="1" applyAlignment="1" applyProtection="1">
      <alignment horizontal="center" vertical="center"/>
    </xf>
    <xf numFmtId="0" fontId="20" fillId="0" borderId="0" xfId="0" applyFont="1" applyAlignment="1">
      <alignment horizont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115"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mmyBrown/Downloads/Phoenix%20Invitational%20Scoring%20v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tup"/>
      <sheetName val="Overall"/>
      <sheetName val="Top Teams"/>
      <sheetName val="Raw"/>
      <sheetName val="Anat"/>
      <sheetName val="Astro"/>
      <sheetName val="Boom"/>
      <sheetName val="Bungee"/>
      <sheetName val="Chem"/>
      <sheetName val="Circuit"/>
      <sheetName val="CompMac"/>
      <sheetName val="DesGen"/>
      <sheetName val="Disease"/>
      <sheetName val="DynPl"/>
      <sheetName val="ElasGlid"/>
      <sheetName val="Entomol"/>
      <sheetName val="ExpDes"/>
      <sheetName val="Foren"/>
      <sheetName val="GeoMap"/>
      <sheetName val="MagLev"/>
      <sheetName val="MatSci"/>
      <sheetName val="MissPoss"/>
      <sheetName val="Rocks"/>
      <sheetName val="Scram"/>
      <sheetName val="TPS"/>
      <sheetName val="Water"/>
      <sheetName val="Write"/>
      <sheetName val="Your Event Name Here"/>
    </sheetNames>
    <sheetDataSet>
      <sheetData sheetId="0" refreshError="1">
        <row r="4">
          <cell r="B4">
            <v>1</v>
          </cell>
        </row>
        <row r="5">
          <cell r="B5">
            <v>2</v>
          </cell>
        </row>
        <row r="6">
          <cell r="B6">
            <v>3</v>
          </cell>
        </row>
        <row r="7">
          <cell r="B7">
            <v>4</v>
          </cell>
        </row>
        <row r="8">
          <cell r="B8">
            <v>5</v>
          </cell>
        </row>
        <row r="9">
          <cell r="B9">
            <v>6</v>
          </cell>
        </row>
        <row r="10">
          <cell r="B10">
            <v>7</v>
          </cell>
        </row>
        <row r="11">
          <cell r="B11">
            <v>8</v>
          </cell>
        </row>
        <row r="12">
          <cell r="B12">
            <v>9</v>
          </cell>
        </row>
        <row r="13">
          <cell r="B13">
            <v>10</v>
          </cell>
        </row>
        <row r="14">
          <cell r="B14">
            <v>11</v>
          </cell>
        </row>
        <row r="15">
          <cell r="B15">
            <v>12</v>
          </cell>
        </row>
        <row r="16">
          <cell r="B16">
            <v>13</v>
          </cell>
        </row>
        <row r="17">
          <cell r="B17">
            <v>14</v>
          </cell>
        </row>
        <row r="18">
          <cell r="B18">
            <v>15</v>
          </cell>
        </row>
        <row r="19">
          <cell r="B19">
            <v>16</v>
          </cell>
        </row>
        <row r="20">
          <cell r="B20">
            <v>17</v>
          </cell>
        </row>
        <row r="21">
          <cell r="B21">
            <v>18</v>
          </cell>
        </row>
        <row r="22">
          <cell r="B22">
            <v>19</v>
          </cell>
        </row>
        <row r="23">
          <cell r="B23">
            <v>20</v>
          </cell>
        </row>
        <row r="24">
          <cell r="B24">
            <v>21</v>
          </cell>
        </row>
        <row r="25">
          <cell r="B25">
            <v>22</v>
          </cell>
        </row>
        <row r="26">
          <cell r="B26">
            <v>23</v>
          </cell>
        </row>
        <row r="27">
          <cell r="B27">
            <v>24</v>
          </cell>
        </row>
        <row r="28">
          <cell r="B28">
            <v>25</v>
          </cell>
        </row>
        <row r="29">
          <cell r="B29">
            <v>26</v>
          </cell>
        </row>
        <row r="30">
          <cell r="B30">
            <v>27</v>
          </cell>
        </row>
        <row r="31">
          <cell r="B31">
            <v>28</v>
          </cell>
        </row>
        <row r="32">
          <cell r="B32">
            <v>29</v>
          </cell>
        </row>
        <row r="33">
          <cell r="B33">
            <v>30</v>
          </cell>
        </row>
        <row r="34">
          <cell r="B34">
            <v>31</v>
          </cell>
        </row>
        <row r="35">
          <cell r="B35">
            <v>32</v>
          </cell>
        </row>
        <row r="36">
          <cell r="B36">
            <v>33</v>
          </cell>
        </row>
        <row r="37">
          <cell r="B37">
            <v>34</v>
          </cell>
        </row>
        <row r="38">
          <cell r="B38">
            <v>35</v>
          </cell>
        </row>
        <row r="39">
          <cell r="B39">
            <v>36</v>
          </cell>
        </row>
        <row r="40">
          <cell r="B40">
            <v>37</v>
          </cell>
        </row>
        <row r="41">
          <cell r="B41">
            <v>38</v>
          </cell>
        </row>
        <row r="42">
          <cell r="B42">
            <v>39</v>
          </cell>
        </row>
        <row r="43">
          <cell r="B43">
            <v>40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"/>
  <sheetViews>
    <sheetView workbookViewId="0">
      <selection activeCell="G9" sqref="G9:H9"/>
    </sheetView>
  </sheetViews>
  <sheetFormatPr defaultColWidth="8.85546875" defaultRowHeight="15"/>
  <cols>
    <col min="3" max="3" width="47.42578125" customWidth="1"/>
    <col min="6" max="6" width="23.140625" bestFit="1" customWidth="1"/>
  </cols>
  <sheetData>
    <row r="1" spans="1:11" ht="23.25">
      <c r="A1" s="54" t="s">
        <v>50</v>
      </c>
      <c r="B1" s="54"/>
      <c r="C1" s="54"/>
      <c r="D1" s="54"/>
      <c r="E1" s="54"/>
      <c r="F1" s="54"/>
      <c r="G1" s="54"/>
      <c r="K1" t="s">
        <v>77</v>
      </c>
    </row>
    <row r="2" spans="1:11" ht="15.75">
      <c r="A2" s="1"/>
      <c r="B2" s="2">
        <v>36</v>
      </c>
      <c r="C2" s="3" t="s">
        <v>0</v>
      </c>
      <c r="D2" s="4"/>
      <c r="E2" s="4"/>
      <c r="F2" s="4"/>
      <c r="G2" s="1"/>
      <c r="K2" t="s">
        <v>78</v>
      </c>
    </row>
    <row r="3" spans="1:11" ht="18.75">
      <c r="A3" s="5"/>
      <c r="B3" s="6"/>
      <c r="C3" s="7" t="s">
        <v>1</v>
      </c>
      <c r="D3" s="8"/>
      <c r="E3" s="8"/>
      <c r="F3" s="7" t="s">
        <v>2</v>
      </c>
      <c r="G3" s="5"/>
      <c r="K3" t="s">
        <v>79</v>
      </c>
    </row>
    <row r="4" spans="1:11" ht="15.75">
      <c r="A4" s="1"/>
      <c r="B4" s="9">
        <v>1</v>
      </c>
      <c r="C4" s="52" t="s">
        <v>36</v>
      </c>
      <c r="D4" s="52"/>
      <c r="E4" s="4">
        <v>1</v>
      </c>
      <c r="F4" s="11" t="s">
        <v>25</v>
      </c>
      <c r="G4" s="1"/>
      <c r="K4" t="s">
        <v>80</v>
      </c>
    </row>
    <row r="5" spans="1:11" ht="15.75">
      <c r="A5" s="1"/>
      <c r="B5" s="9">
        <v>2</v>
      </c>
      <c r="C5" s="52" t="s">
        <v>37</v>
      </c>
      <c r="D5" s="52"/>
      <c r="E5" s="4">
        <v>2</v>
      </c>
      <c r="F5" s="11" t="s">
        <v>67</v>
      </c>
      <c r="G5" s="1"/>
      <c r="K5" t="s">
        <v>81</v>
      </c>
    </row>
    <row r="6" spans="1:11" ht="15.75">
      <c r="A6" s="1"/>
      <c r="B6" s="9">
        <v>3</v>
      </c>
      <c r="C6" s="52" t="s">
        <v>45</v>
      </c>
      <c r="D6" s="52"/>
      <c r="E6" s="4">
        <v>3</v>
      </c>
      <c r="F6" s="11" t="s">
        <v>26</v>
      </c>
      <c r="G6" s="1"/>
      <c r="K6" t="s">
        <v>82</v>
      </c>
    </row>
    <row r="7" spans="1:11" ht="15.75">
      <c r="A7" s="1"/>
      <c r="B7" s="9">
        <v>4</v>
      </c>
      <c r="C7" s="52" t="s">
        <v>46</v>
      </c>
      <c r="D7" s="52"/>
      <c r="E7" s="4">
        <v>4</v>
      </c>
      <c r="F7" s="12" t="s">
        <v>27</v>
      </c>
      <c r="G7" s="1"/>
      <c r="K7" t="s">
        <v>83</v>
      </c>
    </row>
    <row r="8" spans="1:11" ht="15.75">
      <c r="A8" s="1"/>
      <c r="B8" s="9">
        <v>5</v>
      </c>
      <c r="C8" s="53" t="s">
        <v>40</v>
      </c>
      <c r="D8" s="53"/>
      <c r="E8" s="4">
        <v>5</v>
      </c>
      <c r="F8" s="11" t="s">
        <v>28</v>
      </c>
      <c r="G8" s="1"/>
    </row>
    <row r="9" spans="1:11" ht="15.75">
      <c r="A9" s="1"/>
      <c r="B9" s="9">
        <v>6</v>
      </c>
      <c r="C9" s="53" t="s">
        <v>39</v>
      </c>
      <c r="D9" s="53"/>
      <c r="E9" s="4">
        <v>6</v>
      </c>
      <c r="F9" s="11" t="s">
        <v>29</v>
      </c>
      <c r="G9" s="1"/>
    </row>
    <row r="10" spans="1:11" ht="15.75">
      <c r="A10" s="1"/>
      <c r="B10" s="9">
        <v>7</v>
      </c>
      <c r="C10" s="53" t="s">
        <v>41</v>
      </c>
      <c r="D10" s="53"/>
      <c r="E10" s="4">
        <v>7</v>
      </c>
      <c r="F10" s="12" t="s">
        <v>15</v>
      </c>
      <c r="G10" s="1"/>
    </row>
    <row r="11" spans="1:11" ht="15.75">
      <c r="A11" s="1"/>
      <c r="B11" s="9">
        <v>8</v>
      </c>
      <c r="C11" s="53" t="s">
        <v>74</v>
      </c>
      <c r="D11" s="53"/>
      <c r="E11" s="4">
        <v>8</v>
      </c>
      <c r="F11" s="12" t="s">
        <v>3</v>
      </c>
      <c r="G11" s="1"/>
    </row>
    <row r="12" spans="1:11" ht="15.75">
      <c r="A12" s="1"/>
      <c r="B12" s="9">
        <v>9</v>
      </c>
      <c r="C12" s="53" t="s">
        <v>47</v>
      </c>
      <c r="D12" s="53"/>
      <c r="E12" s="4">
        <v>9</v>
      </c>
      <c r="F12" s="12" t="s">
        <v>4</v>
      </c>
      <c r="G12" s="1"/>
    </row>
    <row r="13" spans="1:11" ht="15.75">
      <c r="A13" s="1"/>
      <c r="B13" s="9">
        <v>10</v>
      </c>
      <c r="C13" s="53" t="s">
        <v>48</v>
      </c>
      <c r="D13" s="53"/>
      <c r="E13" s="4">
        <v>10</v>
      </c>
      <c r="F13" s="12" t="s">
        <v>30</v>
      </c>
      <c r="G13" s="1"/>
    </row>
    <row r="14" spans="1:11" ht="15.75">
      <c r="A14" s="1"/>
      <c r="B14" s="9">
        <v>11</v>
      </c>
      <c r="C14" s="53" t="s">
        <v>35</v>
      </c>
      <c r="D14" s="53"/>
      <c r="E14" s="4">
        <v>11</v>
      </c>
      <c r="F14" s="12" t="s">
        <v>5</v>
      </c>
      <c r="G14" s="1"/>
    </row>
    <row r="15" spans="1:11" ht="15.75">
      <c r="A15" s="1"/>
      <c r="B15" s="9">
        <v>12</v>
      </c>
      <c r="C15" s="53" t="s">
        <v>38</v>
      </c>
      <c r="D15" s="53"/>
      <c r="E15" s="4">
        <v>12</v>
      </c>
      <c r="F15" s="12" t="s">
        <v>68</v>
      </c>
      <c r="G15" s="1"/>
    </row>
    <row r="16" spans="1:11" ht="15.75">
      <c r="A16" s="1"/>
      <c r="B16" s="9">
        <v>13</v>
      </c>
      <c r="C16" s="53" t="s">
        <v>49</v>
      </c>
      <c r="D16" s="53"/>
      <c r="E16" s="4">
        <v>13</v>
      </c>
      <c r="F16" s="12" t="s">
        <v>31</v>
      </c>
      <c r="G16" s="1"/>
    </row>
    <row r="17" spans="1:7" ht="15.75">
      <c r="A17" s="1"/>
      <c r="B17" s="9">
        <v>14</v>
      </c>
      <c r="C17" s="53" t="s">
        <v>51</v>
      </c>
      <c r="D17" s="53"/>
      <c r="E17" s="4">
        <v>14</v>
      </c>
      <c r="F17" s="12" t="s">
        <v>32</v>
      </c>
      <c r="G17" s="1"/>
    </row>
    <row r="18" spans="1:7" ht="15.75">
      <c r="A18" s="1"/>
      <c r="B18" s="9">
        <v>15</v>
      </c>
      <c r="C18" s="53" t="s">
        <v>52</v>
      </c>
      <c r="D18" s="53"/>
      <c r="E18" s="4">
        <v>15</v>
      </c>
      <c r="F18" s="12" t="s">
        <v>69</v>
      </c>
      <c r="G18" s="1"/>
    </row>
    <row r="19" spans="1:7" ht="15.75">
      <c r="A19" s="1"/>
      <c r="B19" s="9">
        <v>16</v>
      </c>
      <c r="C19" s="53" t="s">
        <v>34</v>
      </c>
      <c r="D19" s="53"/>
      <c r="E19" s="4">
        <v>16</v>
      </c>
      <c r="F19" s="12" t="s">
        <v>16</v>
      </c>
      <c r="G19" s="1"/>
    </row>
    <row r="20" spans="1:7" ht="15.75">
      <c r="A20" s="1"/>
      <c r="B20" s="9">
        <v>17</v>
      </c>
      <c r="C20" s="53" t="s">
        <v>42</v>
      </c>
      <c r="D20" s="53"/>
      <c r="E20" s="4">
        <v>17</v>
      </c>
      <c r="F20" s="12" t="s">
        <v>70</v>
      </c>
      <c r="G20" s="1"/>
    </row>
    <row r="21" spans="1:7" ht="15.75">
      <c r="A21" s="1"/>
      <c r="B21" s="9">
        <v>18</v>
      </c>
      <c r="C21" s="53" t="s">
        <v>43</v>
      </c>
      <c r="D21" s="53"/>
      <c r="E21" s="4">
        <v>18</v>
      </c>
      <c r="F21" s="12" t="s">
        <v>33</v>
      </c>
      <c r="G21" s="1"/>
    </row>
    <row r="22" spans="1:7" ht="15.75">
      <c r="A22" s="1"/>
      <c r="B22" s="9">
        <v>19</v>
      </c>
      <c r="C22" s="53" t="s">
        <v>53</v>
      </c>
      <c r="D22" s="53"/>
      <c r="E22" s="4">
        <v>19</v>
      </c>
      <c r="F22" s="12" t="s">
        <v>71</v>
      </c>
      <c r="G22" s="1"/>
    </row>
    <row r="23" spans="1:7" ht="15.75">
      <c r="A23" s="1"/>
      <c r="B23" s="9">
        <v>20</v>
      </c>
      <c r="C23" s="53" t="s">
        <v>54</v>
      </c>
      <c r="D23" s="53"/>
      <c r="E23" s="4">
        <v>20</v>
      </c>
      <c r="F23" s="12" t="s">
        <v>17</v>
      </c>
      <c r="G23" s="1"/>
    </row>
    <row r="24" spans="1:7" ht="15.75">
      <c r="A24" s="1"/>
      <c r="B24" s="9">
        <v>21</v>
      </c>
      <c r="C24" s="53" t="s">
        <v>55</v>
      </c>
      <c r="D24" s="53"/>
      <c r="E24" s="4">
        <v>21</v>
      </c>
      <c r="F24" s="11" t="s">
        <v>72</v>
      </c>
      <c r="G24" s="1"/>
    </row>
    <row r="25" spans="1:7" ht="15.75">
      <c r="A25" s="1"/>
      <c r="B25" s="9">
        <v>22</v>
      </c>
      <c r="C25" s="53" t="s">
        <v>56</v>
      </c>
      <c r="D25" s="53"/>
      <c r="E25" s="4">
        <v>22</v>
      </c>
      <c r="F25" s="11" t="s">
        <v>73</v>
      </c>
      <c r="G25" s="1"/>
    </row>
    <row r="26" spans="1:7" ht="15.75">
      <c r="A26" s="1"/>
      <c r="B26" s="9">
        <v>23</v>
      </c>
      <c r="C26" s="53" t="s">
        <v>57</v>
      </c>
      <c r="D26" s="53"/>
      <c r="E26" s="4">
        <v>23</v>
      </c>
      <c r="F26" s="11" t="s">
        <v>6</v>
      </c>
      <c r="G26" s="1"/>
    </row>
    <row r="27" spans="1:7" ht="15.75">
      <c r="A27" s="1"/>
      <c r="B27" s="9">
        <v>24</v>
      </c>
      <c r="C27" s="53" t="s">
        <v>58</v>
      </c>
      <c r="D27" s="53"/>
      <c r="E27" s="4"/>
      <c r="F27" s="11"/>
      <c r="G27" s="1"/>
    </row>
    <row r="28" spans="1:7" ht="15.75">
      <c r="A28" s="1"/>
      <c r="B28" s="9">
        <v>25</v>
      </c>
      <c r="C28" s="53" t="s">
        <v>59</v>
      </c>
      <c r="D28" s="53"/>
      <c r="E28" s="4"/>
      <c r="F28" s="4" t="s">
        <v>7</v>
      </c>
      <c r="G28" s="1"/>
    </row>
    <row r="29" spans="1:7" ht="15.75">
      <c r="A29" s="1"/>
      <c r="B29" s="9">
        <v>26</v>
      </c>
      <c r="C29" s="53" t="s">
        <v>60</v>
      </c>
      <c r="D29" s="53"/>
      <c r="E29" s="4"/>
      <c r="F29" s="4"/>
      <c r="G29" s="1"/>
    </row>
    <row r="30" spans="1:7" ht="15.75">
      <c r="A30" s="1"/>
      <c r="B30" s="9">
        <v>27</v>
      </c>
      <c r="C30" s="53" t="s">
        <v>61</v>
      </c>
      <c r="D30" s="53"/>
      <c r="E30" s="13"/>
      <c r="F30" s="13"/>
      <c r="G30" s="1"/>
    </row>
    <row r="31" spans="1:7" ht="15.75">
      <c r="A31" s="14"/>
      <c r="B31" s="9">
        <v>28</v>
      </c>
      <c r="C31" s="53" t="s">
        <v>62</v>
      </c>
      <c r="D31" s="53"/>
      <c r="E31" s="15"/>
      <c r="F31" s="15"/>
      <c r="G31" s="14"/>
    </row>
    <row r="32" spans="1:7" ht="15.75">
      <c r="A32" s="16"/>
      <c r="B32" s="9">
        <v>29</v>
      </c>
      <c r="C32" s="53" t="s">
        <v>63</v>
      </c>
      <c r="D32" s="53"/>
      <c r="E32" s="17"/>
      <c r="F32" s="17"/>
      <c r="G32" s="16"/>
    </row>
    <row r="33" spans="1:7" ht="15.75">
      <c r="A33" s="16"/>
      <c r="B33" s="9">
        <v>30</v>
      </c>
      <c r="C33" s="53" t="s">
        <v>84</v>
      </c>
      <c r="D33" s="53"/>
      <c r="E33" s="17"/>
      <c r="F33" s="17"/>
      <c r="G33" s="16"/>
    </row>
    <row r="34" spans="1:7" ht="15.75">
      <c r="A34" s="16"/>
      <c r="B34" s="9">
        <v>31</v>
      </c>
      <c r="C34" s="53" t="s">
        <v>85</v>
      </c>
      <c r="D34" s="53"/>
      <c r="E34" s="17"/>
      <c r="F34" s="17"/>
      <c r="G34" s="16"/>
    </row>
    <row r="35" spans="1:7" ht="15.75">
      <c r="A35" s="16"/>
      <c r="B35" s="9">
        <v>32</v>
      </c>
      <c r="C35" s="53" t="s">
        <v>64</v>
      </c>
      <c r="D35" s="53"/>
      <c r="E35" s="17"/>
      <c r="F35" s="17"/>
      <c r="G35" s="16"/>
    </row>
    <row r="36" spans="1:7" ht="15.75">
      <c r="A36" s="16"/>
      <c r="B36" s="9">
        <v>33</v>
      </c>
      <c r="C36" s="53" t="s">
        <v>65</v>
      </c>
      <c r="D36" s="53"/>
      <c r="E36" s="17"/>
      <c r="F36" s="17"/>
      <c r="G36" s="16"/>
    </row>
    <row r="37" spans="1:7" ht="15.75">
      <c r="A37" s="16"/>
      <c r="B37" s="9">
        <v>34</v>
      </c>
      <c r="C37" s="53" t="s">
        <v>66</v>
      </c>
      <c r="D37" s="53"/>
      <c r="E37" s="17"/>
      <c r="F37" s="17"/>
      <c r="G37" s="16"/>
    </row>
    <row r="38" spans="1:7" ht="15.75">
      <c r="A38" s="16"/>
      <c r="B38" s="9">
        <v>35</v>
      </c>
      <c r="C38" s="53" t="s">
        <v>75</v>
      </c>
      <c r="D38" s="53"/>
      <c r="E38" s="18"/>
      <c r="F38" s="18"/>
      <c r="G38" s="16"/>
    </row>
    <row r="39" spans="1:7" ht="15.75">
      <c r="A39" s="16"/>
      <c r="B39" s="9">
        <v>36</v>
      </c>
      <c r="C39" s="53" t="s">
        <v>76</v>
      </c>
      <c r="D39" s="53"/>
      <c r="E39" s="18"/>
      <c r="F39" s="18"/>
      <c r="G39" s="16"/>
    </row>
    <row r="40" spans="1:7" ht="15.75">
      <c r="A40" s="16"/>
      <c r="B40" s="9">
        <v>37</v>
      </c>
      <c r="C40" s="10"/>
      <c r="D40" s="18"/>
      <c r="E40" s="18"/>
      <c r="F40" s="18"/>
      <c r="G40" s="16"/>
    </row>
    <row r="41" spans="1:7" ht="15.75">
      <c r="A41" s="16"/>
      <c r="B41" s="9">
        <v>38</v>
      </c>
      <c r="C41" s="10"/>
      <c r="D41" s="18"/>
      <c r="E41" s="18"/>
      <c r="F41" s="18"/>
      <c r="G41" s="16"/>
    </row>
    <row r="42" spans="1:7" ht="15.75">
      <c r="A42" s="16"/>
      <c r="B42" s="9">
        <v>39</v>
      </c>
      <c r="C42" s="10"/>
      <c r="D42" s="18"/>
      <c r="E42" s="18"/>
      <c r="F42" s="18"/>
      <c r="G42" s="16"/>
    </row>
    <row r="43" spans="1:7" ht="15.75">
      <c r="A43" s="16"/>
      <c r="B43" s="9">
        <v>40</v>
      </c>
      <c r="C43" s="10"/>
      <c r="D43" s="18"/>
      <c r="E43" s="18"/>
      <c r="F43" s="18"/>
      <c r="G43" s="16"/>
    </row>
  </sheetData>
  <mergeCells count="1">
    <mergeCell ref="A1:G1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2" workbookViewId="0">
      <selection activeCell="E42" sqref="E42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Setup!F12</f>
        <v>Dynamic Planet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59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59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4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41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41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19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Sacred Heart Blue</v>
      </c>
      <c r="D6" s="37"/>
      <c r="E6" s="49">
        <v>30</v>
      </c>
      <c r="F6" s="37"/>
      <c r="G6" s="38" t="str">
        <f t="shared" si="0"/>
        <v/>
      </c>
      <c r="H6" s="39">
        <f t="shared" si="1"/>
        <v>30</v>
      </c>
      <c r="I6" s="40">
        <f t="shared" si="2"/>
        <v>31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L’Anse Creuse Middle School South Gold</v>
      </c>
      <c r="O6" s="19"/>
    </row>
    <row r="7" spans="2:15" ht="18">
      <c r="B7" s="35">
        <f>[1]Setup!B7</f>
        <v>4</v>
      </c>
      <c r="C7" s="48" t="str">
        <f>Setup!C7</f>
        <v>Sacred Heart Gold</v>
      </c>
      <c r="D7" s="37" t="s">
        <v>78</v>
      </c>
      <c r="E7" s="49"/>
      <c r="F7" s="37"/>
      <c r="G7" s="38" t="str">
        <f t="shared" si="0"/>
        <v/>
      </c>
      <c r="H7" s="39" t="str">
        <f t="shared" si="1"/>
        <v>--</v>
      </c>
      <c r="I7" s="40">
        <f t="shared" si="2"/>
        <v>37</v>
      </c>
      <c r="J7" s="41">
        <f t="shared" si="3"/>
        <v>7</v>
      </c>
      <c r="K7" s="36"/>
      <c r="L7" s="42"/>
      <c r="M7" s="38">
        <v>2</v>
      </c>
      <c r="N7" s="44" t="str">
        <f t="shared" ref="N7:N15" si="4">INDEX($C$4:$C$43,MATCH(M7,$I$4:$I$43,0))</f>
        <v>Hillside Green</v>
      </c>
      <c r="O7" s="19"/>
    </row>
    <row r="8" spans="2:15" ht="18">
      <c r="B8" s="35">
        <f>[1]Setup!B8</f>
        <v>5</v>
      </c>
      <c r="C8" s="48" t="str">
        <f>Setup!C8</f>
        <v>Larson Red</v>
      </c>
      <c r="D8" s="37"/>
      <c r="E8" s="49">
        <v>35</v>
      </c>
      <c r="F8" s="37"/>
      <c r="G8" s="38" t="str">
        <f t="shared" si="0"/>
        <v/>
      </c>
      <c r="H8" s="39">
        <f t="shared" si="1"/>
        <v>35</v>
      </c>
      <c r="I8" s="40">
        <f t="shared" si="2"/>
        <v>28</v>
      </c>
      <c r="J8" s="41">
        <f t="shared" si="3"/>
        <v>1</v>
      </c>
      <c r="K8" s="36"/>
      <c r="L8" s="42"/>
      <c r="M8" s="38">
        <v>3</v>
      </c>
      <c r="N8" s="44" t="str">
        <f t="shared" si="4"/>
        <v>L’Anse Creuse Middle School South Blue</v>
      </c>
      <c r="O8" s="19"/>
    </row>
    <row r="9" spans="2:15" ht="18">
      <c r="B9" s="35">
        <f>[1]Setup!B9</f>
        <v>6</v>
      </c>
      <c r="C9" s="48" t="str">
        <f>Setup!C9</f>
        <v>Larson Blue</v>
      </c>
      <c r="D9" s="37"/>
      <c r="E9" s="49">
        <v>36</v>
      </c>
      <c r="F9" s="37"/>
      <c r="G9" s="38" t="str">
        <f t="shared" si="0"/>
        <v/>
      </c>
      <c r="H9" s="39">
        <f t="shared" si="1"/>
        <v>36</v>
      </c>
      <c r="I9" s="40">
        <f t="shared" si="2"/>
        <v>26</v>
      </c>
      <c r="J9" s="41">
        <f t="shared" si="3"/>
        <v>1</v>
      </c>
      <c r="K9" s="36"/>
      <c r="L9" s="42"/>
      <c r="M9" s="38">
        <v>4</v>
      </c>
      <c r="N9" s="44" t="str">
        <f t="shared" si="4"/>
        <v>BCS Black</v>
      </c>
      <c r="O9" s="19"/>
    </row>
    <row r="10" spans="2:15" ht="18">
      <c r="B10" s="35">
        <f>[1]Setup!B10</f>
        <v>7</v>
      </c>
      <c r="C10" s="48" t="str">
        <f>Setup!C10</f>
        <v>Meads Mill Gold</v>
      </c>
      <c r="D10" s="37"/>
      <c r="E10" s="49">
        <v>39</v>
      </c>
      <c r="F10" s="37">
        <v>0.1</v>
      </c>
      <c r="G10" s="38" t="str">
        <f t="shared" si="0"/>
        <v/>
      </c>
      <c r="H10" s="39">
        <f t="shared" si="1"/>
        <v>39.000010000000003</v>
      </c>
      <c r="I10" s="40">
        <f t="shared" si="2"/>
        <v>23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Smith Gold</v>
      </c>
      <c r="O10" s="19"/>
    </row>
    <row r="11" spans="2:15" ht="18">
      <c r="B11" s="35">
        <f>[1]Setup!B11</f>
        <v>8</v>
      </c>
      <c r="C11" s="48" t="str">
        <f>Setup!C11</f>
        <v>Saline Middle School</v>
      </c>
      <c r="D11" s="37"/>
      <c r="E11" s="49">
        <v>38</v>
      </c>
      <c r="F11" s="37"/>
      <c r="G11" s="38" t="str">
        <f t="shared" si="0"/>
        <v/>
      </c>
      <c r="H11" s="39">
        <f t="shared" si="1"/>
        <v>38</v>
      </c>
      <c r="I11" s="40">
        <f t="shared" si="2"/>
        <v>25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Thunder Bay Jr. High</v>
      </c>
      <c r="O11" s="19"/>
    </row>
    <row r="12" spans="2:15" ht="18">
      <c r="B12" s="35">
        <f>[1]Setup!B12</f>
        <v>9</v>
      </c>
      <c r="C12" s="48" t="str">
        <f>Setup!C12</f>
        <v>Smith Gold</v>
      </c>
      <c r="D12" s="37"/>
      <c r="E12" s="49">
        <v>58</v>
      </c>
      <c r="F12" s="37"/>
      <c r="G12" s="38" t="str">
        <f t="shared" si="0"/>
        <v/>
      </c>
      <c r="H12" s="39">
        <f t="shared" si="1"/>
        <v>58</v>
      </c>
      <c r="I12" s="40">
        <f t="shared" si="2"/>
        <v>5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Baker Middle School</v>
      </c>
      <c r="O12" s="19"/>
    </row>
    <row r="13" spans="2:15" ht="18">
      <c r="B13" s="35">
        <f>[1]Setup!B13</f>
        <v>10</v>
      </c>
      <c r="C13" s="48" t="str">
        <f>Setup!C13</f>
        <v>Smith Black</v>
      </c>
      <c r="D13" s="37"/>
      <c r="E13" s="49">
        <v>20</v>
      </c>
      <c r="F13" s="37"/>
      <c r="G13" s="38" t="str">
        <f t="shared" si="0"/>
        <v/>
      </c>
      <c r="H13" s="39">
        <f t="shared" si="1"/>
        <v>20</v>
      </c>
      <c r="I13" s="40">
        <f t="shared" si="2"/>
        <v>33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Davis Jr. High Black</v>
      </c>
      <c r="O13" s="19"/>
    </row>
    <row r="14" spans="2:15" ht="18">
      <c r="B14" s="35">
        <f>[1]Setup!B14</f>
        <v>11</v>
      </c>
      <c r="C14" s="48" t="str">
        <f>Setup!C14</f>
        <v>Millington Jr. High</v>
      </c>
      <c r="D14" s="37"/>
      <c r="E14" s="49">
        <v>43</v>
      </c>
      <c r="F14" s="37"/>
      <c r="G14" s="38" t="str">
        <f t="shared" si="0"/>
        <v/>
      </c>
      <c r="H14" s="39">
        <f t="shared" si="1"/>
        <v>43</v>
      </c>
      <c r="I14" s="40">
        <f t="shared" si="2"/>
        <v>18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East Middle Blue</v>
      </c>
      <c r="O14" s="19"/>
    </row>
    <row r="15" spans="2:15" ht="18">
      <c r="B15" s="35">
        <f>[1]Setup!B15</f>
        <v>12</v>
      </c>
      <c r="C15" s="48" t="str">
        <f>Setup!C15</f>
        <v>Boulan Park Purple</v>
      </c>
      <c r="D15" s="37"/>
      <c r="E15" s="49">
        <v>49</v>
      </c>
      <c r="F15" s="37">
        <v>0.1</v>
      </c>
      <c r="G15" s="38" t="str">
        <f t="shared" si="0"/>
        <v/>
      </c>
      <c r="H15" s="39">
        <f t="shared" si="1"/>
        <v>49.000010000000003</v>
      </c>
      <c r="I15" s="40">
        <f t="shared" si="2"/>
        <v>12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St. Lorenz Lutheran School</v>
      </c>
      <c r="O15" s="19"/>
    </row>
    <row r="16" spans="2:15" ht="18">
      <c r="B16" s="35">
        <f>[1]Setup!B16</f>
        <v>13</v>
      </c>
      <c r="C16" s="48" t="str">
        <f>Setup!C16</f>
        <v>Boulan Park Green</v>
      </c>
      <c r="D16" s="37"/>
      <c r="E16" s="49">
        <v>49</v>
      </c>
      <c r="F16" s="37">
        <v>0.2</v>
      </c>
      <c r="G16" s="38" t="str">
        <f t="shared" si="0"/>
        <v/>
      </c>
      <c r="H16" s="39">
        <f t="shared" si="1"/>
        <v>49.000019999999999</v>
      </c>
      <c r="I16" s="40">
        <f t="shared" si="2"/>
        <v>11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51</v>
      </c>
      <c r="F17" s="37">
        <v>0.1</v>
      </c>
      <c r="G17" s="38" t="str">
        <f t="shared" si="0"/>
        <v/>
      </c>
      <c r="H17" s="39">
        <f t="shared" si="1"/>
        <v>51.000010000000003</v>
      </c>
      <c r="I17" s="40">
        <f t="shared" si="2"/>
        <v>9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/>
      <c r="E18" s="49">
        <v>43</v>
      </c>
      <c r="F18" s="37">
        <v>0.1</v>
      </c>
      <c r="G18" s="38" t="str">
        <f t="shared" si="0"/>
        <v/>
      </c>
      <c r="H18" s="39">
        <f t="shared" si="1"/>
        <v>43.000010000000003</v>
      </c>
      <c r="I18" s="40">
        <f t="shared" si="2"/>
        <v>17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/>
      <c r="E19" s="49">
        <v>39</v>
      </c>
      <c r="F19" s="37"/>
      <c r="G19" s="38" t="str">
        <f t="shared" si="0"/>
        <v/>
      </c>
      <c r="H19" s="39">
        <f t="shared" si="1"/>
        <v>39</v>
      </c>
      <c r="I19" s="40">
        <f t="shared" si="2"/>
        <v>24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/>
      <c r="E20" s="49">
        <v>46</v>
      </c>
      <c r="F20" s="37">
        <v>0.1</v>
      </c>
      <c r="G20" s="38" t="str">
        <f t="shared" si="0"/>
        <v/>
      </c>
      <c r="H20" s="39">
        <f t="shared" si="1"/>
        <v>46.000010000000003</v>
      </c>
      <c r="I20" s="40">
        <f t="shared" si="2"/>
        <v>14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/>
      <c r="E21" s="49">
        <v>30</v>
      </c>
      <c r="F21" s="37">
        <v>0.1</v>
      </c>
      <c r="G21" s="38" t="str">
        <f t="shared" si="0"/>
        <v/>
      </c>
      <c r="H21" s="39">
        <f t="shared" si="1"/>
        <v>30.00001</v>
      </c>
      <c r="I21" s="40">
        <f t="shared" si="2"/>
        <v>30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34</v>
      </c>
      <c r="F22" s="37"/>
      <c r="G22" s="38" t="str">
        <f t="shared" si="0"/>
        <v/>
      </c>
      <c r="H22" s="39">
        <f t="shared" si="1"/>
        <v>34</v>
      </c>
      <c r="I22" s="40">
        <f t="shared" si="2"/>
        <v>29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52</v>
      </c>
      <c r="F23" s="37"/>
      <c r="G23" s="38" t="str">
        <f t="shared" si="0"/>
        <v/>
      </c>
      <c r="H23" s="39">
        <f t="shared" si="1"/>
        <v>52</v>
      </c>
      <c r="I23" s="40">
        <f t="shared" si="2"/>
        <v>7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/>
      <c r="E24" s="49">
        <v>46</v>
      </c>
      <c r="F24" s="37"/>
      <c r="G24" s="38" t="str">
        <f t="shared" si="0"/>
        <v/>
      </c>
      <c r="H24" s="39">
        <f t="shared" si="1"/>
        <v>46</v>
      </c>
      <c r="I24" s="40">
        <f t="shared" si="2"/>
        <v>15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/>
      <c r="E25" s="49">
        <v>51</v>
      </c>
      <c r="F25" s="37">
        <v>0.2</v>
      </c>
      <c r="G25" s="38" t="str">
        <f t="shared" si="0"/>
        <v/>
      </c>
      <c r="H25" s="39">
        <f t="shared" si="1"/>
        <v>51.000019999999999</v>
      </c>
      <c r="I25" s="40">
        <f t="shared" si="2"/>
        <v>8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/>
      <c r="E26" s="49">
        <v>35</v>
      </c>
      <c r="F26" s="37">
        <v>0.1</v>
      </c>
      <c r="G26" s="38" t="str">
        <f t="shared" si="0"/>
        <v/>
      </c>
      <c r="H26" s="39">
        <f t="shared" si="1"/>
        <v>35.000010000000003</v>
      </c>
      <c r="I26" s="40">
        <f t="shared" si="2"/>
        <v>27</v>
      </c>
      <c r="J26" s="41">
        <f t="shared" si="3"/>
        <v>1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/>
      <c r="E27" s="49">
        <v>39</v>
      </c>
      <c r="F27" s="37">
        <v>0.2</v>
      </c>
      <c r="G27" s="38" t="str">
        <f t="shared" si="0"/>
        <v/>
      </c>
      <c r="H27" s="39">
        <f t="shared" si="1"/>
        <v>39.000019999999999</v>
      </c>
      <c r="I27" s="40">
        <f t="shared" si="2"/>
        <v>22</v>
      </c>
      <c r="J27" s="41">
        <f t="shared" si="3"/>
        <v>1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/>
      <c r="E28" s="49">
        <v>54</v>
      </c>
      <c r="F28" s="37"/>
      <c r="G28" s="38" t="str">
        <f t="shared" si="0"/>
        <v/>
      </c>
      <c r="H28" s="39">
        <f t="shared" si="1"/>
        <v>54</v>
      </c>
      <c r="I28" s="40">
        <f t="shared" si="2"/>
        <v>6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/>
      <c r="E29" s="49">
        <v>40</v>
      </c>
      <c r="F29" s="37">
        <v>0.1</v>
      </c>
      <c r="G29" s="38" t="str">
        <f t="shared" si="0"/>
        <v/>
      </c>
      <c r="H29" s="39">
        <f t="shared" si="1"/>
        <v>40.000010000000003</v>
      </c>
      <c r="I29" s="40">
        <f t="shared" si="2"/>
        <v>20</v>
      </c>
      <c r="J29" s="41">
        <f t="shared" si="3"/>
        <v>1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/>
      <c r="E30" s="49">
        <v>28</v>
      </c>
      <c r="F30" s="37"/>
      <c r="G30" s="38" t="str">
        <f t="shared" si="0"/>
        <v/>
      </c>
      <c r="H30" s="39">
        <f t="shared" si="1"/>
        <v>28</v>
      </c>
      <c r="I30" s="40">
        <f t="shared" si="2"/>
        <v>32</v>
      </c>
      <c r="J30" s="41">
        <f t="shared" si="3"/>
        <v>1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/>
      <c r="E31" s="49">
        <v>49</v>
      </c>
      <c r="F31" s="37"/>
      <c r="G31" s="38" t="str">
        <f t="shared" si="0"/>
        <v/>
      </c>
      <c r="H31" s="39">
        <f t="shared" si="1"/>
        <v>49</v>
      </c>
      <c r="I31" s="40">
        <f t="shared" si="2"/>
        <v>13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 t="s">
        <v>78</v>
      </c>
      <c r="E32" s="49"/>
      <c r="F32" s="37"/>
      <c r="G32" s="38" t="str">
        <f t="shared" si="0"/>
        <v/>
      </c>
      <c r="H32" s="39" t="str">
        <f t="shared" si="1"/>
        <v>--</v>
      </c>
      <c r="I32" s="40">
        <f t="shared" si="2"/>
        <v>37</v>
      </c>
      <c r="J32" s="41">
        <f t="shared" si="3"/>
        <v>7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/>
      <c r="E33" s="49">
        <v>60</v>
      </c>
      <c r="F33" s="37"/>
      <c r="G33" s="38" t="str">
        <f t="shared" si="0"/>
        <v/>
      </c>
      <c r="H33" s="39">
        <f t="shared" si="1"/>
        <v>60</v>
      </c>
      <c r="I33" s="40">
        <f t="shared" si="2"/>
        <v>3</v>
      </c>
      <c r="J33" s="41">
        <f t="shared" si="3"/>
        <v>1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/>
      <c r="E34" s="49">
        <v>62</v>
      </c>
      <c r="F34" s="37"/>
      <c r="G34" s="38" t="str">
        <f t="shared" si="0"/>
        <v/>
      </c>
      <c r="H34" s="39">
        <f t="shared" si="1"/>
        <v>62</v>
      </c>
      <c r="I34" s="40">
        <f t="shared" si="2"/>
        <v>1</v>
      </c>
      <c r="J34" s="41">
        <f t="shared" si="3"/>
        <v>1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/>
      <c r="E35" s="49">
        <v>40</v>
      </c>
      <c r="F35" s="37"/>
      <c r="G35" s="38" t="str">
        <f t="shared" si="0"/>
        <v/>
      </c>
      <c r="H35" s="39">
        <f t="shared" si="1"/>
        <v>40</v>
      </c>
      <c r="I35" s="40">
        <f t="shared" si="2"/>
        <v>21</v>
      </c>
      <c r="J35" s="41">
        <f t="shared" si="3"/>
        <v>1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 t="s">
        <v>78</v>
      </c>
      <c r="E36" s="49"/>
      <c r="F36" s="37"/>
      <c r="G36" s="38" t="str">
        <f t="shared" si="0"/>
        <v/>
      </c>
      <c r="H36" s="39" t="str">
        <f t="shared" si="1"/>
        <v>--</v>
      </c>
      <c r="I36" s="40">
        <f t="shared" si="2"/>
        <v>37</v>
      </c>
      <c r="J36" s="41">
        <f t="shared" si="3"/>
        <v>7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51</v>
      </c>
      <c r="F37" s="37"/>
      <c r="G37" s="38" t="str">
        <f t="shared" si="0"/>
        <v/>
      </c>
      <c r="H37" s="39">
        <f t="shared" si="1"/>
        <v>51</v>
      </c>
      <c r="I37" s="40">
        <f t="shared" si="2"/>
        <v>10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60</v>
      </c>
      <c r="F38" s="37">
        <v>0.1</v>
      </c>
      <c r="G38" s="38" t="str">
        <f t="shared" si="0"/>
        <v/>
      </c>
      <c r="H38" s="39">
        <f t="shared" si="1"/>
        <v>60.000010000000003</v>
      </c>
      <c r="I38" s="40">
        <f t="shared" si="2"/>
        <v>2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45</v>
      </c>
      <c r="F39" s="37"/>
      <c r="G39" s="38" t="str">
        <f t="shared" si="0"/>
        <v/>
      </c>
      <c r="H39" s="39">
        <f t="shared" si="1"/>
        <v>45</v>
      </c>
      <c r="I39" s="40">
        <f t="shared" si="2"/>
        <v>16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7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7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7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7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74" priority="5" operator="greaterThan">
      <formula>1</formula>
    </cfRule>
  </conditionalFormatting>
  <conditionalFormatting sqref="I4:I44">
    <cfRule type="cellIs" dxfId="73" priority="3" stopIfTrue="1" operator="equal">
      <formula>"error"</formula>
    </cfRule>
    <cfRule type="cellIs" dxfId="72" priority="4" stopIfTrue="1" operator="lessThan">
      <formula>9</formula>
    </cfRule>
  </conditionalFormatting>
  <conditionalFormatting sqref="G4:G43">
    <cfRule type="cellIs" dxfId="71" priority="2" stopIfTrue="1" operator="equal">
      <formula>"err"</formula>
    </cfRule>
  </conditionalFormatting>
  <conditionalFormatting sqref="C4:C43">
    <cfRule type="cellIs" dxfId="70" priority="1" operator="equal">
      <formula>0</formula>
    </cfRule>
  </conditionalFormatting>
  <dataValidations count="1">
    <dataValidation type="list" allowBlank="1" showInputMessage="1" showErrorMessage="1" sqref="D4:D43">
      <formula1>"P,NS,DQ,Tier 1,Tier 2,Tier 3,Tier 4"</formula1>
    </dataValidation>
  </dataValidations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D1" workbookViewId="0">
      <selection activeCell="N23" sqref="N23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Setup!F13</f>
        <v>Elastic Launch Glider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23.7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23.7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8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 t="s">
        <v>78</v>
      </c>
      <c r="E5" s="49"/>
      <c r="F5" s="37"/>
      <c r="G5" s="38" t="str">
        <f t="shared" si="0"/>
        <v/>
      </c>
      <c r="H5" s="39" t="str">
        <f t="shared" ref="H5:H43" si="1">IF(D5="DQ","--",IF(D5="NS","--",IF(D5="P","--",IF(D5="Tier 2",20000*$G$2-10000+E5+F5*0.0001,IF(D5="Tier 3",40000*$G$2-20000+E5+F5*0.0001,IF(D5="Tier 4",60000*$G$2-30000+E5+F5*0.0001,E5+F5*0.0001))))))</f>
        <v>--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37</v>
      </c>
      <c r="J5" s="41">
        <f t="shared" ref="J5:J43" si="3">COUNTIF($I$4:$I$43,I5)</f>
        <v>8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Sacred Heart Blue</v>
      </c>
      <c r="D6" s="37"/>
      <c r="E6" s="49">
        <v>18.690000000000001</v>
      </c>
      <c r="F6" s="37"/>
      <c r="G6" s="38" t="str">
        <f t="shared" si="0"/>
        <v/>
      </c>
      <c r="H6" s="39">
        <f t="shared" si="1"/>
        <v>18.690000000000001</v>
      </c>
      <c r="I6" s="40">
        <f t="shared" si="2"/>
        <v>14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Power Upper Elementary</v>
      </c>
      <c r="O6" s="19"/>
    </row>
    <row r="7" spans="2:15" ht="18">
      <c r="B7" s="35">
        <f>[1]Setup!B7</f>
        <v>4</v>
      </c>
      <c r="C7" s="48" t="str">
        <f>Setup!C7</f>
        <v>Sacred Heart Gold</v>
      </c>
      <c r="D7" s="37"/>
      <c r="E7" s="49">
        <v>5.62</v>
      </c>
      <c r="F7" s="37"/>
      <c r="G7" s="38" t="str">
        <f t="shared" si="0"/>
        <v/>
      </c>
      <c r="H7" s="39">
        <f t="shared" si="1"/>
        <v>5.62</v>
      </c>
      <c r="I7" s="40">
        <f t="shared" si="2"/>
        <v>25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East Middle Yellow</v>
      </c>
      <c r="O7" s="19"/>
    </row>
    <row r="8" spans="2:15" ht="18">
      <c r="B8" s="35">
        <f>[1]Setup!B8</f>
        <v>5</v>
      </c>
      <c r="C8" s="48" t="str">
        <f>Setup!C8</f>
        <v>Larson Red</v>
      </c>
      <c r="D8" s="37"/>
      <c r="E8" s="49">
        <v>5.56</v>
      </c>
      <c r="F8" s="37"/>
      <c r="G8" s="38" t="str">
        <f t="shared" si="0"/>
        <v/>
      </c>
      <c r="H8" s="39">
        <f t="shared" si="1"/>
        <v>5.56</v>
      </c>
      <c r="I8" s="40">
        <f t="shared" si="2"/>
        <v>26</v>
      </c>
      <c r="J8" s="41">
        <f t="shared" si="3"/>
        <v>1</v>
      </c>
      <c r="K8" s="36"/>
      <c r="L8" s="42"/>
      <c r="M8" s="38">
        <v>3</v>
      </c>
      <c r="N8" s="44" t="str">
        <f t="shared" si="4"/>
        <v>East Middle Blue</v>
      </c>
      <c r="O8" s="19"/>
    </row>
    <row r="9" spans="2:15" ht="18">
      <c r="B9" s="35">
        <f>[1]Setup!B9</f>
        <v>6</v>
      </c>
      <c r="C9" s="48" t="str">
        <f>Setup!C9</f>
        <v>Larson Blue</v>
      </c>
      <c r="D9" s="37"/>
      <c r="E9" s="49">
        <v>15.43</v>
      </c>
      <c r="F9" s="37"/>
      <c r="G9" s="38" t="str">
        <f t="shared" si="0"/>
        <v/>
      </c>
      <c r="H9" s="39">
        <f t="shared" si="1"/>
        <v>15.43</v>
      </c>
      <c r="I9" s="40">
        <f t="shared" si="2"/>
        <v>18</v>
      </c>
      <c r="J9" s="41">
        <f t="shared" si="3"/>
        <v>1</v>
      </c>
      <c r="K9" s="36"/>
      <c r="L9" s="42"/>
      <c r="M9" s="38">
        <v>4</v>
      </c>
      <c r="N9" s="44" t="str">
        <f t="shared" si="4"/>
        <v>Baker Middle School</v>
      </c>
      <c r="O9" s="19"/>
    </row>
    <row r="10" spans="2:15" ht="18">
      <c r="B10" s="35">
        <f>[1]Setup!B10</f>
        <v>7</v>
      </c>
      <c r="C10" s="48" t="str">
        <f>Setup!C10</f>
        <v>Meads Mill Gold</v>
      </c>
      <c r="D10" s="37"/>
      <c r="E10" s="49">
        <v>19</v>
      </c>
      <c r="F10" s="37"/>
      <c r="G10" s="38" t="str">
        <f t="shared" si="0"/>
        <v/>
      </c>
      <c r="H10" s="39">
        <f t="shared" si="1"/>
        <v>19</v>
      </c>
      <c r="I10" s="40">
        <f t="shared" si="2"/>
        <v>12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Canton Charter Academy Red</v>
      </c>
      <c r="O10" s="19"/>
    </row>
    <row r="11" spans="2:15" ht="18">
      <c r="B11" s="35">
        <f>[1]Setup!B11</f>
        <v>8</v>
      </c>
      <c r="C11" s="48" t="str">
        <f>Setup!C11</f>
        <v>Saline Middle School</v>
      </c>
      <c r="D11" s="37"/>
      <c r="E11" s="49">
        <v>16.940000000000001</v>
      </c>
      <c r="F11" s="37"/>
      <c r="G11" s="38" t="str">
        <f t="shared" si="0"/>
        <v/>
      </c>
      <c r="H11" s="39">
        <f t="shared" si="1"/>
        <v>16.940000000000001</v>
      </c>
      <c r="I11" s="40">
        <f t="shared" si="2"/>
        <v>17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Scranton Middle School</v>
      </c>
      <c r="O11" s="19"/>
    </row>
    <row r="12" spans="2:15" ht="18">
      <c r="B12" s="35">
        <f>[1]Setup!B12</f>
        <v>9</v>
      </c>
      <c r="C12" s="48" t="str">
        <f>Setup!C12</f>
        <v>Smith Gold</v>
      </c>
      <c r="D12" s="37" t="s">
        <v>77</v>
      </c>
      <c r="E12" s="49"/>
      <c r="F12" s="37"/>
      <c r="G12" s="38" t="str">
        <f t="shared" si="0"/>
        <v/>
      </c>
      <c r="H12" s="39" t="str">
        <f t="shared" si="1"/>
        <v>--</v>
      </c>
      <c r="I12" s="40">
        <f t="shared" si="2"/>
        <v>36</v>
      </c>
      <c r="J12" s="41">
        <f t="shared" si="3"/>
        <v>3</v>
      </c>
      <c r="K12" s="36"/>
      <c r="L12" s="42"/>
      <c r="M12" s="38">
        <v>7</v>
      </c>
      <c r="N12" s="44" t="str">
        <f t="shared" si="4"/>
        <v>Clague Middle School Green</v>
      </c>
      <c r="O12" s="19"/>
    </row>
    <row r="13" spans="2:15" ht="18">
      <c r="B13" s="35">
        <f>[1]Setup!B13</f>
        <v>10</v>
      </c>
      <c r="C13" s="48" t="str">
        <f>Setup!C13</f>
        <v>Smith Black</v>
      </c>
      <c r="D13" s="37"/>
      <c r="E13" s="49">
        <v>3.23</v>
      </c>
      <c r="F13" s="37"/>
      <c r="G13" s="38" t="str">
        <f t="shared" si="0"/>
        <v/>
      </c>
      <c r="H13" s="39">
        <f t="shared" si="1"/>
        <v>3.23</v>
      </c>
      <c r="I13" s="40">
        <f t="shared" si="2"/>
        <v>28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BCS Black</v>
      </c>
      <c r="O13" s="19"/>
    </row>
    <row r="14" spans="2:15" ht="18">
      <c r="B14" s="35">
        <f>[1]Setup!B14</f>
        <v>11</v>
      </c>
      <c r="C14" s="48" t="str">
        <f>Setup!C14</f>
        <v>Millington Jr. High</v>
      </c>
      <c r="D14" s="37" t="s">
        <v>78</v>
      </c>
      <c r="E14" s="49"/>
      <c r="F14" s="37"/>
      <c r="G14" s="38" t="str">
        <f t="shared" si="0"/>
        <v/>
      </c>
      <c r="H14" s="39" t="str">
        <f t="shared" si="1"/>
        <v>--</v>
      </c>
      <c r="I14" s="40">
        <f t="shared" si="2"/>
        <v>37</v>
      </c>
      <c r="J14" s="41">
        <f t="shared" si="3"/>
        <v>8</v>
      </c>
      <c r="K14" s="36"/>
      <c r="L14" s="42"/>
      <c r="M14" s="38">
        <v>9</v>
      </c>
      <c r="N14" s="44" t="str">
        <f t="shared" si="4"/>
        <v>Hillside Blue</v>
      </c>
      <c r="O14" s="19"/>
    </row>
    <row r="15" spans="2:15" ht="18">
      <c r="B15" s="35">
        <f>[1]Setup!B15</f>
        <v>12</v>
      </c>
      <c r="C15" s="48" t="str">
        <f>Setup!C15</f>
        <v>Boulan Park Purple</v>
      </c>
      <c r="D15" s="37"/>
      <c r="E15" s="49">
        <v>6.46</v>
      </c>
      <c r="F15" s="37"/>
      <c r="G15" s="38" t="str">
        <f t="shared" si="0"/>
        <v/>
      </c>
      <c r="H15" s="39">
        <f t="shared" si="1"/>
        <v>6.46</v>
      </c>
      <c r="I15" s="40">
        <f t="shared" si="2"/>
        <v>23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Hillside Green</v>
      </c>
      <c r="O15" s="19"/>
    </row>
    <row r="16" spans="2:15" ht="18">
      <c r="B16" s="35">
        <f>[1]Setup!B16</f>
        <v>13</v>
      </c>
      <c r="C16" s="48" t="str">
        <f>Setup!C16</f>
        <v>Boulan Park Green</v>
      </c>
      <c r="D16" s="37"/>
      <c r="E16" s="49">
        <v>6.63</v>
      </c>
      <c r="F16" s="37"/>
      <c r="G16" s="38" t="str">
        <f t="shared" si="0"/>
        <v/>
      </c>
      <c r="H16" s="39">
        <f t="shared" si="1"/>
        <v>6.63</v>
      </c>
      <c r="I16" s="40">
        <f t="shared" si="2"/>
        <v>22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32.840000000000003</v>
      </c>
      <c r="F17" s="37"/>
      <c r="G17" s="38" t="str">
        <f t="shared" si="0"/>
        <v/>
      </c>
      <c r="H17" s="39">
        <f t="shared" si="1"/>
        <v>32.840000000000003</v>
      </c>
      <c r="I17" s="40">
        <f t="shared" si="2"/>
        <v>3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/>
      <c r="E18" s="49">
        <v>33</v>
      </c>
      <c r="F18" s="37"/>
      <c r="G18" s="38" t="str">
        <f t="shared" si="0"/>
        <v/>
      </c>
      <c r="H18" s="39">
        <f t="shared" si="1"/>
        <v>33</v>
      </c>
      <c r="I18" s="40">
        <f t="shared" si="2"/>
        <v>2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/>
      <c r="E19" s="49">
        <v>33.24</v>
      </c>
      <c r="F19" s="37"/>
      <c r="G19" s="38" t="str">
        <f t="shared" si="0"/>
        <v/>
      </c>
      <c r="H19" s="39">
        <f t="shared" si="1"/>
        <v>33.24</v>
      </c>
      <c r="I19" s="40">
        <f t="shared" si="2"/>
        <v>1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/>
      <c r="E20" s="49">
        <v>26.26</v>
      </c>
      <c r="F20" s="37"/>
      <c r="G20" s="38" t="str">
        <f t="shared" si="0"/>
        <v/>
      </c>
      <c r="H20" s="39">
        <f t="shared" si="1"/>
        <v>26.26</v>
      </c>
      <c r="I20" s="40">
        <f t="shared" si="2"/>
        <v>5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/>
      <c r="E21" s="49">
        <v>18.809999999999999</v>
      </c>
      <c r="F21" s="37"/>
      <c r="G21" s="38" t="str">
        <f t="shared" si="0"/>
        <v/>
      </c>
      <c r="H21" s="39">
        <f t="shared" si="1"/>
        <v>18.809999999999999</v>
      </c>
      <c r="I21" s="40">
        <f t="shared" si="2"/>
        <v>13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25.62</v>
      </c>
      <c r="F22" s="37"/>
      <c r="G22" s="38" t="str">
        <f t="shared" si="0"/>
        <v/>
      </c>
      <c r="H22" s="39">
        <f t="shared" si="1"/>
        <v>25.62</v>
      </c>
      <c r="I22" s="40">
        <f t="shared" si="2"/>
        <v>6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28.88</v>
      </c>
      <c r="F23" s="37"/>
      <c r="G23" s="38" t="str">
        <f t="shared" si="0"/>
        <v/>
      </c>
      <c r="H23" s="39">
        <f t="shared" si="1"/>
        <v>28.88</v>
      </c>
      <c r="I23" s="40">
        <f t="shared" si="2"/>
        <v>4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 t="s">
        <v>77</v>
      </c>
      <c r="E24" s="49"/>
      <c r="F24" s="37"/>
      <c r="G24" s="38" t="str">
        <f t="shared" si="0"/>
        <v/>
      </c>
      <c r="H24" s="39" t="str">
        <f t="shared" si="1"/>
        <v>--</v>
      </c>
      <c r="I24" s="40">
        <f t="shared" si="2"/>
        <v>36</v>
      </c>
      <c r="J24" s="41">
        <f t="shared" si="3"/>
        <v>3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/>
      <c r="E25" s="49">
        <v>3.64</v>
      </c>
      <c r="F25" s="37"/>
      <c r="G25" s="38" t="str">
        <f t="shared" si="0"/>
        <v/>
      </c>
      <c r="H25" s="39">
        <f t="shared" si="1"/>
        <v>3.64</v>
      </c>
      <c r="I25" s="40">
        <f t="shared" si="2"/>
        <v>27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/>
      <c r="E26" s="49">
        <v>25.27</v>
      </c>
      <c r="F26" s="37"/>
      <c r="G26" s="38" t="str">
        <f t="shared" si="0"/>
        <v/>
      </c>
      <c r="H26" s="39">
        <f t="shared" si="1"/>
        <v>25.27</v>
      </c>
      <c r="I26" s="40">
        <f t="shared" si="2"/>
        <v>7</v>
      </c>
      <c r="J26" s="41">
        <f t="shared" si="3"/>
        <v>1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/>
      <c r="E27" s="49">
        <v>20.69</v>
      </c>
      <c r="F27" s="37"/>
      <c r="G27" s="38" t="str">
        <f t="shared" si="0"/>
        <v/>
      </c>
      <c r="H27" s="39">
        <f t="shared" si="1"/>
        <v>20.69</v>
      </c>
      <c r="I27" s="40">
        <f t="shared" si="2"/>
        <v>11</v>
      </c>
      <c r="J27" s="41">
        <f t="shared" si="3"/>
        <v>1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/>
      <c r="E28" s="49">
        <v>7.4</v>
      </c>
      <c r="F28" s="37"/>
      <c r="G28" s="38" t="str">
        <f t="shared" si="0"/>
        <v/>
      </c>
      <c r="H28" s="39">
        <f t="shared" si="1"/>
        <v>7.4</v>
      </c>
      <c r="I28" s="40">
        <f t="shared" si="2"/>
        <v>21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/>
      <c r="E29" s="49">
        <v>7.81</v>
      </c>
      <c r="F29" s="37"/>
      <c r="G29" s="38" t="str">
        <f t="shared" si="0"/>
        <v/>
      </c>
      <c r="H29" s="39">
        <f t="shared" si="1"/>
        <v>7.81</v>
      </c>
      <c r="I29" s="40">
        <f t="shared" si="2"/>
        <v>20</v>
      </c>
      <c r="J29" s="41">
        <f t="shared" si="3"/>
        <v>1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 t="s">
        <v>77</v>
      </c>
      <c r="E30" s="49"/>
      <c r="F30" s="37"/>
      <c r="G30" s="38" t="str">
        <f t="shared" si="0"/>
        <v/>
      </c>
      <c r="H30" s="39" t="str">
        <f t="shared" si="1"/>
        <v>--</v>
      </c>
      <c r="I30" s="40">
        <f t="shared" si="2"/>
        <v>36</v>
      </c>
      <c r="J30" s="41">
        <f t="shared" si="3"/>
        <v>3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/>
      <c r="E31" s="49">
        <v>6.19</v>
      </c>
      <c r="F31" s="37"/>
      <c r="G31" s="38" t="str">
        <f t="shared" si="0"/>
        <v/>
      </c>
      <c r="H31" s="39">
        <f t="shared" si="1"/>
        <v>6.19</v>
      </c>
      <c r="I31" s="40">
        <f t="shared" si="2"/>
        <v>24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 t="s">
        <v>78</v>
      </c>
      <c r="E32" s="49"/>
      <c r="F32" s="37"/>
      <c r="G32" s="38" t="str">
        <f t="shared" si="0"/>
        <v/>
      </c>
      <c r="H32" s="39" t="str">
        <f t="shared" si="1"/>
        <v>--</v>
      </c>
      <c r="I32" s="40">
        <f t="shared" si="2"/>
        <v>37</v>
      </c>
      <c r="J32" s="41">
        <f t="shared" si="3"/>
        <v>8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 t="s">
        <v>78</v>
      </c>
      <c r="E33" s="49"/>
      <c r="F33" s="37"/>
      <c r="G33" s="38" t="str">
        <f t="shared" si="0"/>
        <v/>
      </c>
      <c r="H33" s="39" t="str">
        <f t="shared" si="1"/>
        <v>--</v>
      </c>
      <c r="I33" s="40">
        <f t="shared" si="2"/>
        <v>37</v>
      </c>
      <c r="J33" s="41">
        <f t="shared" si="3"/>
        <v>8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/>
      <c r="E34" s="49">
        <v>17.329999999999998</v>
      </c>
      <c r="F34" s="37"/>
      <c r="G34" s="38" t="str">
        <f t="shared" si="0"/>
        <v/>
      </c>
      <c r="H34" s="39">
        <f t="shared" si="1"/>
        <v>17.329999999999998</v>
      </c>
      <c r="I34" s="40">
        <f t="shared" si="2"/>
        <v>16</v>
      </c>
      <c r="J34" s="41">
        <f t="shared" si="3"/>
        <v>1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/>
      <c r="E35" s="49">
        <v>18.190000000000001</v>
      </c>
      <c r="F35" s="37"/>
      <c r="G35" s="38" t="str">
        <f t="shared" si="0"/>
        <v/>
      </c>
      <c r="H35" s="39">
        <f t="shared" si="1"/>
        <v>18.190000000000001</v>
      </c>
      <c r="I35" s="40">
        <f t="shared" si="2"/>
        <v>15</v>
      </c>
      <c r="J35" s="41">
        <f t="shared" si="3"/>
        <v>1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/>
      <c r="E36" s="49">
        <v>14.63</v>
      </c>
      <c r="F36" s="37"/>
      <c r="G36" s="38" t="str">
        <f t="shared" si="0"/>
        <v/>
      </c>
      <c r="H36" s="39">
        <f t="shared" si="1"/>
        <v>14.63</v>
      </c>
      <c r="I36" s="40">
        <f t="shared" si="2"/>
        <v>19</v>
      </c>
      <c r="J36" s="41">
        <f t="shared" si="3"/>
        <v>1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2.8</v>
      </c>
      <c r="F37" s="37"/>
      <c r="G37" s="38" t="str">
        <f t="shared" si="0"/>
        <v/>
      </c>
      <c r="H37" s="39">
        <f t="shared" si="1"/>
        <v>2.8</v>
      </c>
      <c r="I37" s="40">
        <f t="shared" si="2"/>
        <v>29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20.7</v>
      </c>
      <c r="F38" s="37"/>
      <c r="G38" s="38" t="str">
        <f t="shared" si="0"/>
        <v/>
      </c>
      <c r="H38" s="39">
        <f t="shared" si="1"/>
        <v>20.7</v>
      </c>
      <c r="I38" s="40">
        <f t="shared" si="2"/>
        <v>10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21.56</v>
      </c>
      <c r="F39" s="37"/>
      <c r="G39" s="38" t="str">
        <f t="shared" si="0"/>
        <v/>
      </c>
      <c r="H39" s="39">
        <f t="shared" si="1"/>
        <v>21.56</v>
      </c>
      <c r="I39" s="40">
        <f t="shared" si="2"/>
        <v>9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8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8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8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8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69" priority="5" operator="greaterThan">
      <formula>1</formula>
    </cfRule>
  </conditionalFormatting>
  <conditionalFormatting sqref="I4:I44">
    <cfRule type="cellIs" dxfId="68" priority="3" stopIfTrue="1" operator="equal">
      <formula>"error"</formula>
    </cfRule>
    <cfRule type="cellIs" dxfId="67" priority="4" stopIfTrue="1" operator="lessThan">
      <formula>9</formula>
    </cfRule>
  </conditionalFormatting>
  <conditionalFormatting sqref="G4:G43">
    <cfRule type="cellIs" dxfId="66" priority="2" stopIfTrue="1" operator="equal">
      <formula>"err"</formula>
    </cfRule>
  </conditionalFormatting>
  <conditionalFormatting sqref="C4:C43">
    <cfRule type="cellIs" dxfId="65" priority="1" operator="equal">
      <formula>0</formula>
    </cfRule>
  </conditionalFormatting>
  <dataValidations count="1">
    <dataValidation type="list" allowBlank="1" showInputMessage="1" showErrorMessage="1" sqref="D4:D43">
      <formula1>"P,NS,DQ,Tier 1,Tier 2,Tier 3, Tier 4"</formula1>
    </dataValidation>
  </dataValidations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4" workbookViewId="0">
      <selection activeCell="D43" sqref="D43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Setup!F14</f>
        <v>Experimental Design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88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88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7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51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51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26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Sacred Heart Blue</v>
      </c>
      <c r="D6" s="37"/>
      <c r="E6" s="49">
        <v>52</v>
      </c>
      <c r="F6" s="37"/>
      <c r="G6" s="38" t="str">
        <f t="shared" si="0"/>
        <v/>
      </c>
      <c r="H6" s="39">
        <f t="shared" si="1"/>
        <v>52</v>
      </c>
      <c r="I6" s="40">
        <f t="shared" si="2"/>
        <v>25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Clague Middle School Green</v>
      </c>
      <c r="O6" s="19"/>
    </row>
    <row r="7" spans="2:15" ht="18">
      <c r="B7" s="35">
        <f>[1]Setup!B7</f>
        <v>4</v>
      </c>
      <c r="C7" s="48" t="str">
        <f>Setup!C7</f>
        <v>Sacred Heart Gold</v>
      </c>
      <c r="D7" s="37" t="s">
        <v>78</v>
      </c>
      <c r="E7" s="49"/>
      <c r="F7" s="37"/>
      <c r="G7" s="38" t="str">
        <f t="shared" si="0"/>
        <v/>
      </c>
      <c r="H7" s="39" t="str">
        <f t="shared" si="1"/>
        <v>--</v>
      </c>
      <c r="I7" s="40">
        <f t="shared" si="2"/>
        <v>37</v>
      </c>
      <c r="J7" s="41">
        <f t="shared" si="3"/>
        <v>8</v>
      </c>
      <c r="K7" s="36"/>
      <c r="L7" s="42"/>
      <c r="M7" s="38">
        <v>2</v>
      </c>
      <c r="N7" s="44" t="str">
        <f t="shared" ref="N7:N15" si="4">INDEX($C$4:$C$43,MATCH(M7,$I$4:$I$43,0))</f>
        <v>Hillside Blue</v>
      </c>
      <c r="O7" s="19"/>
    </row>
    <row r="8" spans="2:15" ht="18">
      <c r="B8" s="35">
        <f>[1]Setup!B8</f>
        <v>5</v>
      </c>
      <c r="C8" s="48" t="str">
        <f>Setup!C8</f>
        <v>Larson Red</v>
      </c>
      <c r="D8" s="37"/>
      <c r="E8" s="49">
        <v>69</v>
      </c>
      <c r="F8" s="37"/>
      <c r="G8" s="38" t="str">
        <f t="shared" si="0"/>
        <v/>
      </c>
      <c r="H8" s="39">
        <f t="shared" si="1"/>
        <v>69</v>
      </c>
      <c r="I8" s="40">
        <f t="shared" si="2"/>
        <v>16</v>
      </c>
      <c r="J8" s="41">
        <f t="shared" si="3"/>
        <v>1</v>
      </c>
      <c r="K8" s="36"/>
      <c r="L8" s="42"/>
      <c r="M8" s="38">
        <v>3</v>
      </c>
      <c r="N8" s="44" t="str">
        <f t="shared" si="4"/>
        <v>Meads Mill Gold</v>
      </c>
      <c r="O8" s="19"/>
    </row>
    <row r="9" spans="2:15" ht="18">
      <c r="B9" s="35">
        <f>[1]Setup!B9</f>
        <v>6</v>
      </c>
      <c r="C9" s="48" t="str">
        <f>Setup!C9</f>
        <v>Larson Blue</v>
      </c>
      <c r="D9" s="37"/>
      <c r="E9" s="49">
        <v>62</v>
      </c>
      <c r="F9" s="37"/>
      <c r="G9" s="38" t="str">
        <f t="shared" si="0"/>
        <v/>
      </c>
      <c r="H9" s="39">
        <f t="shared" si="1"/>
        <v>62</v>
      </c>
      <c r="I9" s="40">
        <f t="shared" si="2"/>
        <v>20</v>
      </c>
      <c r="J9" s="41">
        <f t="shared" si="3"/>
        <v>1</v>
      </c>
      <c r="K9" s="36"/>
      <c r="L9" s="42"/>
      <c r="M9" s="38">
        <v>4</v>
      </c>
      <c r="N9" s="44" t="str">
        <f t="shared" si="4"/>
        <v>East Middle Yellow</v>
      </c>
      <c r="O9" s="19"/>
    </row>
    <row r="10" spans="2:15" ht="18">
      <c r="B10" s="35">
        <f>[1]Setup!B10</f>
        <v>7</v>
      </c>
      <c r="C10" s="48" t="str">
        <f>Setup!C10</f>
        <v>Meads Mill Gold</v>
      </c>
      <c r="D10" s="37"/>
      <c r="E10" s="49">
        <v>92</v>
      </c>
      <c r="F10" s="37"/>
      <c r="G10" s="38" t="str">
        <f t="shared" si="0"/>
        <v/>
      </c>
      <c r="H10" s="39">
        <f t="shared" si="1"/>
        <v>92</v>
      </c>
      <c r="I10" s="40">
        <f t="shared" si="2"/>
        <v>3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Emerson Green</v>
      </c>
      <c r="O10" s="19"/>
    </row>
    <row r="11" spans="2:15" ht="18">
      <c r="B11" s="35">
        <f>[1]Setup!B11</f>
        <v>8</v>
      </c>
      <c r="C11" s="48" t="str">
        <f>Setup!C11</f>
        <v>Saline Middle School</v>
      </c>
      <c r="D11" s="37"/>
      <c r="E11" s="49">
        <v>79</v>
      </c>
      <c r="F11" s="37"/>
      <c r="G11" s="38" t="str">
        <f t="shared" si="0"/>
        <v/>
      </c>
      <c r="H11" s="39">
        <f t="shared" si="1"/>
        <v>79</v>
      </c>
      <c r="I11" s="40">
        <f t="shared" si="2"/>
        <v>14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Power Upper Elementary</v>
      </c>
      <c r="O11" s="19"/>
    </row>
    <row r="12" spans="2:15" ht="18">
      <c r="B12" s="35">
        <f>[1]Setup!B12</f>
        <v>9</v>
      </c>
      <c r="C12" s="48" t="str">
        <f>Setup!C12</f>
        <v>Smith Gold</v>
      </c>
      <c r="D12" s="37"/>
      <c r="E12" s="49">
        <v>81</v>
      </c>
      <c r="F12" s="37"/>
      <c r="G12" s="38" t="str">
        <f t="shared" si="0"/>
        <v/>
      </c>
      <c r="H12" s="39">
        <f t="shared" si="1"/>
        <v>81</v>
      </c>
      <c r="I12" s="40">
        <f t="shared" si="2"/>
        <v>12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BCS Black</v>
      </c>
      <c r="O12" s="19"/>
    </row>
    <row r="13" spans="2:15" ht="18">
      <c r="B13" s="35">
        <f>[1]Setup!B13</f>
        <v>10</v>
      </c>
      <c r="C13" s="48" t="str">
        <f>Setup!C13</f>
        <v>Smith Black</v>
      </c>
      <c r="D13" s="37"/>
      <c r="E13" s="49">
        <v>55</v>
      </c>
      <c r="F13" s="37"/>
      <c r="G13" s="38" t="str">
        <f t="shared" si="0"/>
        <v/>
      </c>
      <c r="H13" s="39">
        <f t="shared" si="1"/>
        <v>55</v>
      </c>
      <c r="I13" s="40">
        <f t="shared" si="2"/>
        <v>23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Baker Middle School</v>
      </c>
      <c r="O13" s="19"/>
    </row>
    <row r="14" spans="2:15" ht="18">
      <c r="B14" s="35">
        <f>[1]Setup!B14</f>
        <v>11</v>
      </c>
      <c r="C14" s="48" t="str">
        <f>Setup!C14</f>
        <v>Millington Jr. High</v>
      </c>
      <c r="D14" s="37"/>
      <c r="E14" s="49">
        <v>68</v>
      </c>
      <c r="F14" s="37"/>
      <c r="G14" s="38" t="str">
        <f t="shared" si="0"/>
        <v/>
      </c>
      <c r="H14" s="39">
        <f t="shared" si="1"/>
        <v>68</v>
      </c>
      <c r="I14" s="40">
        <f t="shared" si="2"/>
        <v>17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Canton Charter Academy Red</v>
      </c>
      <c r="O14" s="19"/>
    </row>
    <row r="15" spans="2:15" ht="18">
      <c r="B15" s="35">
        <f>[1]Setup!B15</f>
        <v>12</v>
      </c>
      <c r="C15" s="48" t="str">
        <f>Setup!C15</f>
        <v>Boulan Park Purple</v>
      </c>
      <c r="D15" s="37"/>
      <c r="E15" s="49">
        <v>85</v>
      </c>
      <c r="F15" s="37"/>
      <c r="G15" s="38" t="str">
        <f t="shared" si="0"/>
        <v/>
      </c>
      <c r="H15" s="39">
        <f t="shared" si="1"/>
        <v>85</v>
      </c>
      <c r="I15" s="40">
        <f t="shared" si="2"/>
        <v>10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Boulan Park Purple</v>
      </c>
      <c r="O15" s="19"/>
    </row>
    <row r="16" spans="2:15" ht="18">
      <c r="B16" s="35">
        <f>[1]Setup!B16</f>
        <v>13</v>
      </c>
      <c r="C16" s="48" t="str">
        <f>Setup!C16</f>
        <v>Boulan Park Green</v>
      </c>
      <c r="D16" s="37"/>
      <c r="E16" s="49">
        <v>80</v>
      </c>
      <c r="F16" s="37"/>
      <c r="G16" s="38" t="str">
        <f t="shared" si="0"/>
        <v/>
      </c>
      <c r="H16" s="39">
        <f t="shared" si="1"/>
        <v>80</v>
      </c>
      <c r="I16" s="40">
        <f t="shared" si="2"/>
        <v>13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82</v>
      </c>
      <c r="F17" s="37"/>
      <c r="G17" s="38" t="str">
        <f t="shared" si="0"/>
        <v/>
      </c>
      <c r="H17" s="39">
        <f t="shared" si="1"/>
        <v>82</v>
      </c>
      <c r="I17" s="40">
        <f t="shared" si="2"/>
        <v>11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/>
      <c r="E18" s="49">
        <v>91</v>
      </c>
      <c r="F18" s="37"/>
      <c r="G18" s="38" t="str">
        <f t="shared" si="0"/>
        <v/>
      </c>
      <c r="H18" s="39">
        <f t="shared" si="1"/>
        <v>91</v>
      </c>
      <c r="I18" s="40">
        <f t="shared" si="2"/>
        <v>4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/>
      <c r="E19" s="49">
        <v>89</v>
      </c>
      <c r="F19" s="37"/>
      <c r="G19" s="38" t="str">
        <f t="shared" si="0"/>
        <v/>
      </c>
      <c r="H19" s="39">
        <f t="shared" si="1"/>
        <v>89</v>
      </c>
      <c r="I19" s="40">
        <f t="shared" si="2"/>
        <v>6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/>
      <c r="E20" s="49">
        <v>86</v>
      </c>
      <c r="F20" s="37"/>
      <c r="G20" s="38" t="str">
        <f t="shared" si="0"/>
        <v/>
      </c>
      <c r="H20" s="39">
        <f t="shared" si="1"/>
        <v>86</v>
      </c>
      <c r="I20" s="40">
        <f t="shared" si="2"/>
        <v>9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/>
      <c r="E21" s="49">
        <v>58</v>
      </c>
      <c r="F21" s="37"/>
      <c r="G21" s="38" t="str">
        <f t="shared" si="0"/>
        <v/>
      </c>
      <c r="H21" s="39">
        <f t="shared" si="1"/>
        <v>58</v>
      </c>
      <c r="I21" s="40">
        <f t="shared" si="2"/>
        <v>22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64</v>
      </c>
      <c r="F22" s="37"/>
      <c r="G22" s="38" t="str">
        <f t="shared" si="0"/>
        <v/>
      </c>
      <c r="H22" s="39">
        <f t="shared" si="1"/>
        <v>64</v>
      </c>
      <c r="I22" s="40">
        <f t="shared" si="2"/>
        <v>19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87</v>
      </c>
      <c r="F23" s="37"/>
      <c r="G23" s="38" t="str">
        <f t="shared" si="0"/>
        <v/>
      </c>
      <c r="H23" s="39">
        <f t="shared" si="1"/>
        <v>87</v>
      </c>
      <c r="I23" s="40">
        <f t="shared" si="2"/>
        <v>8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/>
      <c r="E24" s="49">
        <v>49</v>
      </c>
      <c r="F24" s="37"/>
      <c r="G24" s="38" t="str">
        <f t="shared" si="0"/>
        <v/>
      </c>
      <c r="H24" s="39">
        <f t="shared" si="1"/>
        <v>49</v>
      </c>
      <c r="I24" s="40">
        <f t="shared" si="2"/>
        <v>28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 t="s">
        <v>78</v>
      </c>
      <c r="E25" s="49"/>
      <c r="F25" s="37"/>
      <c r="G25" s="38" t="str">
        <f t="shared" si="0"/>
        <v/>
      </c>
      <c r="H25" s="39" t="str">
        <f t="shared" si="1"/>
        <v>--</v>
      </c>
      <c r="I25" s="40">
        <f t="shared" si="2"/>
        <v>37</v>
      </c>
      <c r="J25" s="41">
        <f t="shared" si="3"/>
        <v>8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/>
      <c r="E26" s="49">
        <v>103</v>
      </c>
      <c r="F26" s="37"/>
      <c r="G26" s="38" t="str">
        <f t="shared" si="0"/>
        <v/>
      </c>
      <c r="H26" s="39">
        <f t="shared" si="1"/>
        <v>103</v>
      </c>
      <c r="I26" s="40">
        <f t="shared" si="2"/>
        <v>1</v>
      </c>
      <c r="J26" s="41">
        <f t="shared" si="3"/>
        <v>1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 t="s">
        <v>78</v>
      </c>
      <c r="E27" s="49"/>
      <c r="F27" s="37"/>
      <c r="G27" s="38" t="str">
        <f t="shared" si="0"/>
        <v/>
      </c>
      <c r="H27" s="39" t="str">
        <f t="shared" si="1"/>
        <v>--</v>
      </c>
      <c r="I27" s="40">
        <f t="shared" si="2"/>
        <v>37</v>
      </c>
      <c r="J27" s="41">
        <f t="shared" si="3"/>
        <v>8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/>
      <c r="E28" s="49">
        <v>59</v>
      </c>
      <c r="F28" s="37"/>
      <c r="G28" s="38" t="str">
        <f t="shared" si="0"/>
        <v/>
      </c>
      <c r="H28" s="39">
        <f t="shared" si="1"/>
        <v>59</v>
      </c>
      <c r="I28" s="40">
        <f t="shared" si="2"/>
        <v>21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/>
      <c r="E29" s="49">
        <v>72</v>
      </c>
      <c r="F29" s="37"/>
      <c r="G29" s="38" t="str">
        <f t="shared" si="0"/>
        <v/>
      </c>
      <c r="H29" s="39">
        <f t="shared" si="1"/>
        <v>72</v>
      </c>
      <c r="I29" s="40">
        <f t="shared" si="2"/>
        <v>15</v>
      </c>
      <c r="J29" s="41">
        <f t="shared" si="3"/>
        <v>1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/>
      <c r="E30" s="49">
        <v>43</v>
      </c>
      <c r="F30" s="37"/>
      <c r="G30" s="38" t="str">
        <f t="shared" si="0"/>
        <v/>
      </c>
      <c r="H30" s="39">
        <f t="shared" si="1"/>
        <v>43</v>
      </c>
      <c r="I30" s="40">
        <f t="shared" si="2"/>
        <v>29</v>
      </c>
      <c r="J30" s="41">
        <f t="shared" si="3"/>
        <v>1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/>
      <c r="E31" s="49">
        <v>54</v>
      </c>
      <c r="F31" s="37"/>
      <c r="G31" s="38" t="str">
        <f t="shared" si="0"/>
        <v/>
      </c>
      <c r="H31" s="39">
        <f t="shared" si="1"/>
        <v>54</v>
      </c>
      <c r="I31" s="40">
        <f t="shared" si="2"/>
        <v>24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/>
      <c r="E32" s="49">
        <v>15</v>
      </c>
      <c r="F32" s="37"/>
      <c r="G32" s="38" t="str">
        <f t="shared" si="0"/>
        <v/>
      </c>
      <c r="H32" s="39">
        <f t="shared" si="1"/>
        <v>15</v>
      </c>
      <c r="I32" s="40">
        <f t="shared" si="2"/>
        <v>31</v>
      </c>
      <c r="J32" s="41">
        <f t="shared" si="3"/>
        <v>1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/>
      <c r="E33" s="49">
        <v>20</v>
      </c>
      <c r="F33" s="37"/>
      <c r="G33" s="38" t="str">
        <f t="shared" si="0"/>
        <v/>
      </c>
      <c r="H33" s="39">
        <f t="shared" si="1"/>
        <v>20</v>
      </c>
      <c r="I33" s="40">
        <f t="shared" si="2"/>
        <v>30</v>
      </c>
      <c r="J33" s="41">
        <f t="shared" si="3"/>
        <v>1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/>
      <c r="E34" s="49">
        <v>14</v>
      </c>
      <c r="F34" s="37"/>
      <c r="G34" s="38" t="str">
        <f t="shared" si="0"/>
        <v/>
      </c>
      <c r="H34" s="39">
        <f t="shared" si="1"/>
        <v>14</v>
      </c>
      <c r="I34" s="40">
        <f t="shared" si="2"/>
        <v>32</v>
      </c>
      <c r="J34" s="41">
        <f t="shared" si="3"/>
        <v>1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/>
      <c r="E35" s="49">
        <v>90</v>
      </c>
      <c r="F35" s="37"/>
      <c r="G35" s="38" t="str">
        <f t="shared" si="0"/>
        <v/>
      </c>
      <c r="H35" s="39">
        <f t="shared" si="1"/>
        <v>90</v>
      </c>
      <c r="I35" s="40">
        <f t="shared" si="2"/>
        <v>5</v>
      </c>
      <c r="J35" s="41">
        <f t="shared" si="3"/>
        <v>1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 t="s">
        <v>78</v>
      </c>
      <c r="E36" s="49"/>
      <c r="F36" s="37"/>
      <c r="G36" s="38" t="str">
        <f t="shared" si="0"/>
        <v/>
      </c>
      <c r="H36" s="39" t="str">
        <f t="shared" si="1"/>
        <v>--</v>
      </c>
      <c r="I36" s="40">
        <f t="shared" si="2"/>
        <v>37</v>
      </c>
      <c r="J36" s="41">
        <f t="shared" si="3"/>
        <v>8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50</v>
      </c>
      <c r="F37" s="37"/>
      <c r="G37" s="38" t="str">
        <f t="shared" si="0"/>
        <v/>
      </c>
      <c r="H37" s="39">
        <f t="shared" si="1"/>
        <v>50</v>
      </c>
      <c r="I37" s="40">
        <f t="shared" si="2"/>
        <v>27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67</v>
      </c>
      <c r="F38" s="37"/>
      <c r="G38" s="38" t="str">
        <f t="shared" si="0"/>
        <v/>
      </c>
      <c r="H38" s="39">
        <f t="shared" si="1"/>
        <v>67</v>
      </c>
      <c r="I38" s="40">
        <f t="shared" si="2"/>
        <v>18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97</v>
      </c>
      <c r="F39" s="37"/>
      <c r="G39" s="38" t="str">
        <f t="shared" si="0"/>
        <v/>
      </c>
      <c r="H39" s="39">
        <f t="shared" si="1"/>
        <v>97</v>
      </c>
      <c r="I39" s="40">
        <f t="shared" si="2"/>
        <v>2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8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8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8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8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64" priority="5" operator="greaterThan">
      <formula>1</formula>
    </cfRule>
  </conditionalFormatting>
  <conditionalFormatting sqref="I4:I44">
    <cfRule type="cellIs" dxfId="63" priority="3" stopIfTrue="1" operator="equal">
      <formula>"error"</formula>
    </cfRule>
    <cfRule type="cellIs" dxfId="62" priority="4" stopIfTrue="1" operator="lessThan">
      <formula>9</formula>
    </cfRule>
  </conditionalFormatting>
  <conditionalFormatting sqref="G4:G43">
    <cfRule type="cellIs" dxfId="61" priority="2" stopIfTrue="1" operator="equal">
      <formula>"err"</formula>
    </cfRule>
  </conditionalFormatting>
  <conditionalFormatting sqref="C4:C43">
    <cfRule type="cellIs" dxfId="60" priority="1" operator="equal">
      <formula>0</formula>
    </cfRule>
  </conditionalFormatting>
  <dataValidations count="1">
    <dataValidation type="list" allowBlank="1" showInputMessage="1" showErrorMessage="1" sqref="D4:D43">
      <formula1>"P,NS,DQ,Tier 1, Tier 2, Tier 3, Tier 4"</formula1>
    </dataValidation>
  </dataValidations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8" workbookViewId="0">
      <selection activeCell="F8" sqref="F8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Setup!F15</f>
        <v>Food Science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69.5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69.5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7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46.5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46.5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21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Sacred Heart Blue</v>
      </c>
      <c r="D6" s="37"/>
      <c r="E6" s="49">
        <v>48.5</v>
      </c>
      <c r="F6" s="37">
        <v>2</v>
      </c>
      <c r="G6" s="38" t="str">
        <f t="shared" si="0"/>
        <v/>
      </c>
      <c r="H6" s="39">
        <f t="shared" si="1"/>
        <v>48.5002</v>
      </c>
      <c r="I6" s="40">
        <f t="shared" si="2"/>
        <v>19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Clague Middle School Green</v>
      </c>
      <c r="O6" s="19"/>
    </row>
    <row r="7" spans="2:15" ht="18">
      <c r="B7" s="35">
        <f>[1]Setup!B7</f>
        <v>4</v>
      </c>
      <c r="C7" s="48" t="str">
        <f>Setup!C7</f>
        <v>Sacred Heart Gold</v>
      </c>
      <c r="D7" s="37"/>
      <c r="E7" s="49">
        <v>34.5</v>
      </c>
      <c r="F7" s="37"/>
      <c r="G7" s="38" t="str">
        <f t="shared" si="0"/>
        <v/>
      </c>
      <c r="H7" s="39">
        <f t="shared" si="1"/>
        <v>34.5</v>
      </c>
      <c r="I7" s="40">
        <f t="shared" si="2"/>
        <v>30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Smith Gold</v>
      </c>
      <c r="O7" s="19"/>
    </row>
    <row r="8" spans="2:15" ht="18">
      <c r="B8" s="35">
        <f>[1]Setup!B8</f>
        <v>5</v>
      </c>
      <c r="C8" s="48" t="str">
        <f>Setup!C8</f>
        <v>Larson Red</v>
      </c>
      <c r="D8" s="37"/>
      <c r="E8" s="49">
        <v>50</v>
      </c>
      <c r="F8" s="37"/>
      <c r="G8" s="38" t="str">
        <f t="shared" si="0"/>
        <v/>
      </c>
      <c r="H8" s="39">
        <f t="shared" si="1"/>
        <v>50</v>
      </c>
      <c r="I8" s="40">
        <f t="shared" si="2"/>
        <v>17</v>
      </c>
      <c r="J8" s="41">
        <f t="shared" si="3"/>
        <v>1</v>
      </c>
      <c r="K8" s="36"/>
      <c r="L8" s="42"/>
      <c r="M8" s="38">
        <v>3</v>
      </c>
      <c r="N8" s="44" t="str">
        <f t="shared" si="4"/>
        <v>East Middle Blue</v>
      </c>
      <c r="O8" s="19"/>
    </row>
    <row r="9" spans="2:15" ht="18">
      <c r="B9" s="35">
        <f>[1]Setup!B9</f>
        <v>6</v>
      </c>
      <c r="C9" s="48" t="str">
        <f>Setup!C9</f>
        <v>Larson Blue</v>
      </c>
      <c r="D9" s="37"/>
      <c r="E9" s="49">
        <v>52.5</v>
      </c>
      <c r="F9" s="37"/>
      <c r="G9" s="38" t="str">
        <f t="shared" si="0"/>
        <v/>
      </c>
      <c r="H9" s="39">
        <f t="shared" si="1"/>
        <v>52.5</v>
      </c>
      <c r="I9" s="40">
        <f t="shared" si="2"/>
        <v>14</v>
      </c>
      <c r="J9" s="41">
        <f t="shared" si="3"/>
        <v>1</v>
      </c>
      <c r="K9" s="36"/>
      <c r="L9" s="42"/>
      <c r="M9" s="38">
        <v>4</v>
      </c>
      <c r="N9" s="44" t="str">
        <f t="shared" si="4"/>
        <v>Clague Middle School Blue</v>
      </c>
      <c r="O9" s="19"/>
    </row>
    <row r="10" spans="2:15" ht="18">
      <c r="B10" s="35">
        <f>[1]Setup!B10</f>
        <v>7</v>
      </c>
      <c r="C10" s="48" t="str">
        <f>Setup!C10</f>
        <v>Meads Mill Gold</v>
      </c>
      <c r="D10" s="37"/>
      <c r="E10" s="49">
        <v>48.5</v>
      </c>
      <c r="F10" s="37">
        <v>1</v>
      </c>
      <c r="G10" s="38" t="str">
        <f t="shared" si="0"/>
        <v/>
      </c>
      <c r="H10" s="39">
        <f t="shared" si="1"/>
        <v>48.500100000000003</v>
      </c>
      <c r="I10" s="40">
        <f t="shared" si="2"/>
        <v>20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Boulan Park Green</v>
      </c>
      <c r="O10" s="19"/>
    </row>
    <row r="11" spans="2:15" ht="18">
      <c r="B11" s="35">
        <f>[1]Setup!B11</f>
        <v>8</v>
      </c>
      <c r="C11" s="48" t="str">
        <f>Setup!C11</f>
        <v>Saline Middle School</v>
      </c>
      <c r="D11" s="37"/>
      <c r="E11" s="49">
        <v>32.5</v>
      </c>
      <c r="F11" s="37"/>
      <c r="G11" s="38" t="str">
        <f t="shared" si="0"/>
        <v/>
      </c>
      <c r="H11" s="39">
        <f t="shared" si="1"/>
        <v>32.5</v>
      </c>
      <c r="I11" s="40">
        <f t="shared" si="2"/>
        <v>31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East Middle Yellow</v>
      </c>
      <c r="O11" s="19"/>
    </row>
    <row r="12" spans="2:15" ht="18">
      <c r="B12" s="35">
        <f>[1]Setup!B12</f>
        <v>9</v>
      </c>
      <c r="C12" s="48" t="str">
        <f>Setup!C12</f>
        <v>Smith Gold</v>
      </c>
      <c r="D12" s="37"/>
      <c r="E12" s="49">
        <v>79</v>
      </c>
      <c r="F12" s="37"/>
      <c r="G12" s="38" t="str">
        <f t="shared" si="0"/>
        <v/>
      </c>
      <c r="H12" s="39">
        <f t="shared" si="1"/>
        <v>79</v>
      </c>
      <c r="I12" s="40">
        <f t="shared" si="2"/>
        <v>2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BCS Black</v>
      </c>
      <c r="O12" s="19"/>
    </row>
    <row r="13" spans="2:15" ht="18">
      <c r="B13" s="35">
        <f>[1]Setup!B13</f>
        <v>10</v>
      </c>
      <c r="C13" s="48" t="str">
        <f>Setup!C13</f>
        <v>Smith Black</v>
      </c>
      <c r="D13" s="37"/>
      <c r="E13" s="49">
        <v>50.5</v>
      </c>
      <c r="F13" s="37">
        <v>2</v>
      </c>
      <c r="G13" s="38" t="str">
        <f t="shared" si="0"/>
        <v/>
      </c>
      <c r="H13" s="39">
        <f t="shared" si="1"/>
        <v>50.5002</v>
      </c>
      <c r="I13" s="40">
        <f t="shared" si="2"/>
        <v>15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Baker Middle School</v>
      </c>
      <c r="O13" s="19"/>
    </row>
    <row r="14" spans="2:15" ht="18">
      <c r="B14" s="35">
        <f>[1]Setup!B14</f>
        <v>11</v>
      </c>
      <c r="C14" s="48" t="str">
        <f>Setup!C14</f>
        <v>Millington Jr. High</v>
      </c>
      <c r="D14" s="37"/>
      <c r="E14" s="49">
        <v>41</v>
      </c>
      <c r="F14" s="37">
        <v>2</v>
      </c>
      <c r="G14" s="38" t="str">
        <f t="shared" si="0"/>
        <v/>
      </c>
      <c r="H14" s="39">
        <f t="shared" si="1"/>
        <v>41.0002</v>
      </c>
      <c r="I14" s="40">
        <f t="shared" si="2"/>
        <v>24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Davis Jr. High Red</v>
      </c>
      <c r="O14" s="19"/>
    </row>
    <row r="15" spans="2:15" ht="18">
      <c r="B15" s="35">
        <f>[1]Setup!B15</f>
        <v>12</v>
      </c>
      <c r="C15" s="48" t="str">
        <f>Setup!C15</f>
        <v>Boulan Park Purple</v>
      </c>
      <c r="D15" s="37"/>
      <c r="E15" s="49">
        <v>55</v>
      </c>
      <c r="F15" s="37">
        <v>1</v>
      </c>
      <c r="G15" s="38" t="str">
        <f t="shared" si="0"/>
        <v/>
      </c>
      <c r="H15" s="39">
        <f t="shared" si="1"/>
        <v>55.000100000000003</v>
      </c>
      <c r="I15" s="40">
        <f t="shared" si="2"/>
        <v>13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Detroit Country Day Blue</v>
      </c>
      <c r="O15" s="19"/>
    </row>
    <row r="16" spans="2:15" ht="18">
      <c r="B16" s="35">
        <f>[1]Setup!B16</f>
        <v>13</v>
      </c>
      <c r="C16" s="48" t="str">
        <f>Setup!C16</f>
        <v>Boulan Park Green</v>
      </c>
      <c r="D16" s="37"/>
      <c r="E16" s="49">
        <v>74</v>
      </c>
      <c r="F16" s="37">
        <v>1</v>
      </c>
      <c r="G16" s="38" t="str">
        <f t="shared" si="0"/>
        <v/>
      </c>
      <c r="H16" s="39">
        <f t="shared" si="1"/>
        <v>74.000100000000003</v>
      </c>
      <c r="I16" s="40">
        <f t="shared" si="2"/>
        <v>5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74.5</v>
      </c>
      <c r="F17" s="37"/>
      <c r="G17" s="38" t="str">
        <f t="shared" si="0"/>
        <v/>
      </c>
      <c r="H17" s="39">
        <f t="shared" si="1"/>
        <v>74.5</v>
      </c>
      <c r="I17" s="40">
        <f t="shared" si="2"/>
        <v>3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/>
      <c r="E18" s="49">
        <v>73.5</v>
      </c>
      <c r="F18" s="37"/>
      <c r="G18" s="38" t="str">
        <f t="shared" si="0"/>
        <v/>
      </c>
      <c r="H18" s="39">
        <f t="shared" si="1"/>
        <v>73.5</v>
      </c>
      <c r="I18" s="40">
        <f t="shared" si="2"/>
        <v>6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/>
      <c r="E19" s="49">
        <v>49</v>
      </c>
      <c r="F19" s="37"/>
      <c r="G19" s="38" t="str">
        <f t="shared" si="0"/>
        <v/>
      </c>
      <c r="H19" s="39">
        <f t="shared" si="1"/>
        <v>49</v>
      </c>
      <c r="I19" s="40">
        <f t="shared" si="2"/>
        <v>18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/>
      <c r="E20" s="49">
        <v>46</v>
      </c>
      <c r="F20" s="37"/>
      <c r="G20" s="38" t="str">
        <f t="shared" si="0"/>
        <v/>
      </c>
      <c r="H20" s="39">
        <f t="shared" si="1"/>
        <v>46</v>
      </c>
      <c r="I20" s="40">
        <f t="shared" si="2"/>
        <v>22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/>
      <c r="E21" s="49">
        <v>37</v>
      </c>
      <c r="F21" s="37"/>
      <c r="G21" s="38" t="str">
        <f t="shared" si="0"/>
        <v/>
      </c>
      <c r="H21" s="39">
        <f t="shared" si="1"/>
        <v>37</v>
      </c>
      <c r="I21" s="40">
        <f t="shared" si="2"/>
        <v>29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41</v>
      </c>
      <c r="F22" s="37">
        <v>1</v>
      </c>
      <c r="G22" s="38" t="str">
        <f t="shared" si="0"/>
        <v/>
      </c>
      <c r="H22" s="39">
        <f t="shared" si="1"/>
        <v>41.000100000000003</v>
      </c>
      <c r="I22" s="40">
        <f t="shared" si="2"/>
        <v>25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62.5</v>
      </c>
      <c r="F23" s="37"/>
      <c r="G23" s="38" t="str">
        <f t="shared" si="0"/>
        <v/>
      </c>
      <c r="H23" s="39">
        <f t="shared" si="1"/>
        <v>62.5</v>
      </c>
      <c r="I23" s="40">
        <f t="shared" si="2"/>
        <v>8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/>
      <c r="E24" s="49">
        <v>61</v>
      </c>
      <c r="F24" s="37"/>
      <c r="G24" s="38" t="str">
        <f t="shared" si="0"/>
        <v/>
      </c>
      <c r="H24" s="39">
        <f t="shared" si="1"/>
        <v>61</v>
      </c>
      <c r="I24" s="40">
        <f t="shared" si="2"/>
        <v>9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 t="s">
        <v>78</v>
      </c>
      <c r="E25" s="49"/>
      <c r="F25" s="37"/>
      <c r="G25" s="38" t="str">
        <f t="shared" si="0"/>
        <v/>
      </c>
      <c r="H25" s="39" t="str">
        <f t="shared" si="1"/>
        <v>--</v>
      </c>
      <c r="I25" s="40">
        <f t="shared" si="2"/>
        <v>37</v>
      </c>
      <c r="J25" s="41">
        <f t="shared" si="3"/>
        <v>6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/>
      <c r="E26" s="49">
        <v>88</v>
      </c>
      <c r="F26" s="37"/>
      <c r="G26" s="38" t="str">
        <f t="shared" si="0"/>
        <v/>
      </c>
      <c r="H26" s="39">
        <f t="shared" si="1"/>
        <v>88</v>
      </c>
      <c r="I26" s="40">
        <f t="shared" si="2"/>
        <v>1</v>
      </c>
      <c r="J26" s="41">
        <f t="shared" si="3"/>
        <v>1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/>
      <c r="E27" s="49">
        <v>74</v>
      </c>
      <c r="F27" s="37">
        <v>2</v>
      </c>
      <c r="G27" s="38" t="str">
        <f t="shared" si="0"/>
        <v/>
      </c>
      <c r="H27" s="39">
        <f t="shared" si="1"/>
        <v>74.000200000000007</v>
      </c>
      <c r="I27" s="40">
        <f t="shared" si="2"/>
        <v>4</v>
      </c>
      <c r="J27" s="41">
        <f t="shared" si="3"/>
        <v>1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/>
      <c r="E28" s="49">
        <v>55</v>
      </c>
      <c r="F28" s="37">
        <v>3</v>
      </c>
      <c r="G28" s="38" t="str">
        <f t="shared" si="0"/>
        <v/>
      </c>
      <c r="H28" s="39">
        <f t="shared" si="1"/>
        <v>55.000300000000003</v>
      </c>
      <c r="I28" s="40">
        <f t="shared" si="2"/>
        <v>11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/>
      <c r="E29" s="49">
        <v>59.5</v>
      </c>
      <c r="F29" s="37"/>
      <c r="G29" s="38" t="str">
        <f t="shared" si="0"/>
        <v/>
      </c>
      <c r="H29" s="39">
        <f t="shared" si="1"/>
        <v>59.5</v>
      </c>
      <c r="I29" s="40">
        <f t="shared" si="2"/>
        <v>10</v>
      </c>
      <c r="J29" s="41">
        <f t="shared" si="3"/>
        <v>1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/>
      <c r="E30" s="49">
        <v>37.5</v>
      </c>
      <c r="F30" s="37"/>
      <c r="G30" s="38" t="str">
        <f t="shared" si="0"/>
        <v/>
      </c>
      <c r="H30" s="39">
        <f t="shared" si="1"/>
        <v>37.5</v>
      </c>
      <c r="I30" s="40">
        <f t="shared" si="2"/>
        <v>28</v>
      </c>
      <c r="J30" s="41">
        <f t="shared" si="3"/>
        <v>1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/>
      <c r="E31" s="49">
        <v>39.5</v>
      </c>
      <c r="F31" s="37"/>
      <c r="G31" s="38" t="str">
        <f t="shared" si="0"/>
        <v/>
      </c>
      <c r="H31" s="39">
        <f t="shared" si="1"/>
        <v>39.5</v>
      </c>
      <c r="I31" s="40">
        <f t="shared" si="2"/>
        <v>27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/>
      <c r="E32" s="49">
        <v>29</v>
      </c>
      <c r="F32" s="37"/>
      <c r="G32" s="38" t="str">
        <f t="shared" si="0"/>
        <v/>
      </c>
      <c r="H32" s="39">
        <f t="shared" si="1"/>
        <v>29</v>
      </c>
      <c r="I32" s="40">
        <f t="shared" si="2"/>
        <v>32</v>
      </c>
      <c r="J32" s="41">
        <f t="shared" si="3"/>
        <v>1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/>
      <c r="E33" s="49">
        <v>14</v>
      </c>
      <c r="F33" s="37"/>
      <c r="G33" s="38" t="str">
        <f t="shared" si="0"/>
        <v/>
      </c>
      <c r="H33" s="39">
        <f t="shared" si="1"/>
        <v>14</v>
      </c>
      <c r="I33" s="40">
        <f t="shared" si="2"/>
        <v>34</v>
      </c>
      <c r="J33" s="41">
        <f t="shared" si="3"/>
        <v>1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/>
      <c r="E34" s="49">
        <v>15</v>
      </c>
      <c r="F34" s="37"/>
      <c r="G34" s="38" t="str">
        <f t="shared" si="0"/>
        <v/>
      </c>
      <c r="H34" s="39">
        <f t="shared" si="1"/>
        <v>15</v>
      </c>
      <c r="I34" s="40">
        <f t="shared" si="2"/>
        <v>33</v>
      </c>
      <c r="J34" s="41">
        <f t="shared" si="3"/>
        <v>1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/>
      <c r="E35" s="49">
        <v>40.5</v>
      </c>
      <c r="F35" s="37"/>
      <c r="G35" s="38" t="str">
        <f t="shared" si="0"/>
        <v/>
      </c>
      <c r="H35" s="39">
        <f t="shared" si="1"/>
        <v>40.5</v>
      </c>
      <c r="I35" s="40">
        <f t="shared" si="2"/>
        <v>26</v>
      </c>
      <c r="J35" s="41">
        <f t="shared" si="3"/>
        <v>1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 t="s">
        <v>78</v>
      </c>
      <c r="E36" s="49"/>
      <c r="F36" s="37"/>
      <c r="G36" s="38" t="str">
        <f t="shared" si="0"/>
        <v/>
      </c>
      <c r="H36" s="39" t="str">
        <f t="shared" si="1"/>
        <v>--</v>
      </c>
      <c r="I36" s="40">
        <f t="shared" si="2"/>
        <v>37</v>
      </c>
      <c r="J36" s="41">
        <f t="shared" si="3"/>
        <v>6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41.5</v>
      </c>
      <c r="F37" s="37"/>
      <c r="G37" s="38" t="str">
        <f t="shared" si="0"/>
        <v/>
      </c>
      <c r="H37" s="39">
        <f t="shared" si="1"/>
        <v>41.5</v>
      </c>
      <c r="I37" s="40">
        <f t="shared" si="2"/>
        <v>23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50.5</v>
      </c>
      <c r="F38" s="37">
        <v>1</v>
      </c>
      <c r="G38" s="38" t="str">
        <f t="shared" si="0"/>
        <v/>
      </c>
      <c r="H38" s="39">
        <f t="shared" si="1"/>
        <v>50.500100000000003</v>
      </c>
      <c r="I38" s="40">
        <f t="shared" si="2"/>
        <v>16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55</v>
      </c>
      <c r="F39" s="37">
        <v>2</v>
      </c>
      <c r="G39" s="38" t="str">
        <f t="shared" si="0"/>
        <v/>
      </c>
      <c r="H39" s="39">
        <f t="shared" si="1"/>
        <v>55.0002</v>
      </c>
      <c r="I39" s="40">
        <f t="shared" si="2"/>
        <v>12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6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6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6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6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59" priority="5" operator="greaterThan">
      <formula>1</formula>
    </cfRule>
  </conditionalFormatting>
  <conditionalFormatting sqref="I4:I44">
    <cfRule type="cellIs" dxfId="58" priority="3" stopIfTrue="1" operator="equal">
      <formula>"error"</formula>
    </cfRule>
    <cfRule type="cellIs" dxfId="57" priority="4" stopIfTrue="1" operator="lessThan">
      <formula>9</formula>
    </cfRule>
  </conditionalFormatting>
  <conditionalFormatting sqref="G4:G43">
    <cfRule type="cellIs" dxfId="56" priority="2" stopIfTrue="1" operator="equal">
      <formula>"err"</formula>
    </cfRule>
  </conditionalFormatting>
  <conditionalFormatting sqref="C4:C43">
    <cfRule type="cellIs" dxfId="55" priority="1" operator="equal">
      <formula>0</formula>
    </cfRule>
  </conditionalFormatting>
  <dataValidations count="1">
    <dataValidation type="list" allowBlank="1" showInputMessage="1" showErrorMessage="1" sqref="D4:D43">
      <formula1>"P,NS,DQ,Tier 1, Tier 2, Tier 3, Tier 4"</formula1>
    </dataValidation>
  </dataValidations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workbookViewId="0">
      <selection activeCell="E4" sqref="E4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Setup!F16</f>
        <v>Fossils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38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38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15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35</v>
      </c>
      <c r="F5" s="37">
        <v>2</v>
      </c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35.0002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20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Sacred Heart Blue</v>
      </c>
      <c r="D6" s="37"/>
      <c r="E6" s="49">
        <v>25.5</v>
      </c>
      <c r="F6" s="37"/>
      <c r="G6" s="38" t="str">
        <f t="shared" si="0"/>
        <v/>
      </c>
      <c r="H6" s="39">
        <f t="shared" si="1"/>
        <v>25.5</v>
      </c>
      <c r="I6" s="40">
        <f t="shared" si="2"/>
        <v>27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Detroit Country Day Blue</v>
      </c>
      <c r="O6" s="19"/>
    </row>
    <row r="7" spans="2:15" ht="18">
      <c r="B7" s="35">
        <f>[1]Setup!B7</f>
        <v>4</v>
      </c>
      <c r="C7" s="48" t="str">
        <f>Setup!C7</f>
        <v>Sacred Heart Gold</v>
      </c>
      <c r="D7" s="37" t="s">
        <v>78</v>
      </c>
      <c r="E7" s="49"/>
      <c r="F7" s="37"/>
      <c r="G7" s="38" t="str">
        <f t="shared" si="0"/>
        <v/>
      </c>
      <c r="H7" s="39" t="str">
        <f t="shared" si="1"/>
        <v>--</v>
      </c>
      <c r="I7" s="40">
        <f t="shared" si="2"/>
        <v>37</v>
      </c>
      <c r="J7" s="41">
        <f t="shared" si="3"/>
        <v>7</v>
      </c>
      <c r="K7" s="36"/>
      <c r="L7" s="42"/>
      <c r="M7" s="38">
        <v>2</v>
      </c>
      <c r="N7" s="44" t="str">
        <f t="shared" ref="N7:N15" si="4">INDEX($C$4:$C$43,MATCH(M7,$I$4:$I$43,0))</f>
        <v>Hillside Blue</v>
      </c>
      <c r="O7" s="19"/>
    </row>
    <row r="8" spans="2:15" ht="18">
      <c r="B8" s="35">
        <f>[1]Setup!B8</f>
        <v>5</v>
      </c>
      <c r="C8" s="48" t="str">
        <f>Setup!C8</f>
        <v>Larson Red</v>
      </c>
      <c r="D8" s="37"/>
      <c r="E8" s="49">
        <v>25</v>
      </c>
      <c r="F8" s="37"/>
      <c r="G8" s="38" t="str">
        <f t="shared" si="0"/>
        <v/>
      </c>
      <c r="H8" s="39">
        <f t="shared" si="1"/>
        <v>25</v>
      </c>
      <c r="I8" s="40">
        <f t="shared" si="2"/>
        <v>28</v>
      </c>
      <c r="J8" s="41">
        <f t="shared" si="3"/>
        <v>1</v>
      </c>
      <c r="K8" s="36"/>
      <c r="L8" s="42"/>
      <c r="M8" s="38">
        <v>3</v>
      </c>
      <c r="N8" s="44" t="str">
        <f t="shared" si="4"/>
        <v>Larson Blue</v>
      </c>
      <c r="O8" s="19"/>
    </row>
    <row r="9" spans="2:15" ht="18">
      <c r="B9" s="35">
        <f>[1]Setup!B9</f>
        <v>6</v>
      </c>
      <c r="C9" s="48" t="str">
        <f>Setup!C9</f>
        <v>Larson Blue</v>
      </c>
      <c r="D9" s="37"/>
      <c r="E9" s="49">
        <v>63</v>
      </c>
      <c r="F9" s="37"/>
      <c r="G9" s="38" t="str">
        <f t="shared" si="0"/>
        <v/>
      </c>
      <c r="H9" s="39">
        <f t="shared" si="1"/>
        <v>63</v>
      </c>
      <c r="I9" s="40">
        <f t="shared" si="2"/>
        <v>3</v>
      </c>
      <c r="J9" s="41">
        <f t="shared" si="3"/>
        <v>1</v>
      </c>
      <c r="K9" s="36"/>
      <c r="L9" s="42"/>
      <c r="M9" s="38">
        <v>4</v>
      </c>
      <c r="N9" s="44" t="str">
        <f t="shared" si="4"/>
        <v>Meads Mill Gold</v>
      </c>
      <c r="O9" s="19"/>
    </row>
    <row r="10" spans="2:15" ht="18">
      <c r="B10" s="35">
        <f>[1]Setup!B10</f>
        <v>7</v>
      </c>
      <c r="C10" s="48" t="str">
        <f>Setup!C10</f>
        <v>Meads Mill Gold</v>
      </c>
      <c r="D10" s="37"/>
      <c r="E10" s="49">
        <v>62.5</v>
      </c>
      <c r="F10" s="37"/>
      <c r="G10" s="38" t="str">
        <f t="shared" si="0"/>
        <v/>
      </c>
      <c r="H10" s="39">
        <f t="shared" si="1"/>
        <v>62.5</v>
      </c>
      <c r="I10" s="40">
        <f t="shared" si="2"/>
        <v>4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Clague Middle School Green</v>
      </c>
      <c r="O10" s="19"/>
    </row>
    <row r="11" spans="2:15" ht="18">
      <c r="B11" s="35">
        <f>[1]Setup!B11</f>
        <v>8</v>
      </c>
      <c r="C11" s="48" t="str">
        <f>Setup!C11</f>
        <v>Saline Middle School</v>
      </c>
      <c r="D11" s="37"/>
      <c r="E11" s="49">
        <v>41</v>
      </c>
      <c r="F11" s="37"/>
      <c r="G11" s="38" t="str">
        <f t="shared" si="0"/>
        <v/>
      </c>
      <c r="H11" s="39">
        <f t="shared" si="1"/>
        <v>41</v>
      </c>
      <c r="I11" s="40">
        <f t="shared" si="2"/>
        <v>12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Davis Jr. High Red</v>
      </c>
      <c r="O11" s="19"/>
    </row>
    <row r="12" spans="2:15" ht="18">
      <c r="B12" s="35">
        <f>[1]Setup!B12</f>
        <v>9</v>
      </c>
      <c r="C12" s="48" t="str">
        <f>Setup!C12</f>
        <v>Smith Gold</v>
      </c>
      <c r="D12" s="37"/>
      <c r="E12" s="49">
        <v>40</v>
      </c>
      <c r="F12" s="37">
        <v>2</v>
      </c>
      <c r="G12" s="38" t="str">
        <f t="shared" si="0"/>
        <v/>
      </c>
      <c r="H12" s="39">
        <f t="shared" si="1"/>
        <v>40.0002</v>
      </c>
      <c r="I12" s="40">
        <f t="shared" si="2"/>
        <v>13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Boulan Park Purple</v>
      </c>
      <c r="O12" s="19"/>
    </row>
    <row r="13" spans="2:15" ht="18">
      <c r="B13" s="35">
        <f>[1]Setup!B13</f>
        <v>10</v>
      </c>
      <c r="C13" s="48" t="str">
        <f>Setup!C13</f>
        <v>Smith Black</v>
      </c>
      <c r="D13" s="37"/>
      <c r="E13" s="49">
        <v>35</v>
      </c>
      <c r="F13" s="37">
        <v>1</v>
      </c>
      <c r="G13" s="38" t="str">
        <f t="shared" si="0"/>
        <v/>
      </c>
      <c r="H13" s="39">
        <f t="shared" si="1"/>
        <v>35.000100000000003</v>
      </c>
      <c r="I13" s="40">
        <f t="shared" si="2"/>
        <v>21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East Middle Blue</v>
      </c>
      <c r="O13" s="19"/>
    </row>
    <row r="14" spans="2:15" ht="18">
      <c r="B14" s="35">
        <f>[1]Setup!B14</f>
        <v>11</v>
      </c>
      <c r="C14" s="48" t="str">
        <f>Setup!C14</f>
        <v>Millington Jr. High</v>
      </c>
      <c r="D14" s="37"/>
      <c r="E14" s="49">
        <v>19</v>
      </c>
      <c r="F14" s="37"/>
      <c r="G14" s="38" t="str">
        <f t="shared" si="0"/>
        <v/>
      </c>
      <c r="H14" s="39">
        <f t="shared" si="1"/>
        <v>19</v>
      </c>
      <c r="I14" s="40">
        <f t="shared" si="2"/>
        <v>31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Baker Middle School</v>
      </c>
      <c r="O14" s="19"/>
    </row>
    <row r="15" spans="2:15" ht="18">
      <c r="B15" s="35">
        <f>[1]Setup!B15</f>
        <v>12</v>
      </c>
      <c r="C15" s="48" t="str">
        <f>Setup!C15</f>
        <v>Boulan Park Purple</v>
      </c>
      <c r="D15" s="37"/>
      <c r="E15" s="49">
        <v>55</v>
      </c>
      <c r="F15" s="37"/>
      <c r="G15" s="38" t="str">
        <f t="shared" si="0"/>
        <v/>
      </c>
      <c r="H15" s="39">
        <f t="shared" si="1"/>
        <v>55</v>
      </c>
      <c r="I15" s="40">
        <f t="shared" si="2"/>
        <v>7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Boulan Park Green</v>
      </c>
      <c r="O15" s="19"/>
    </row>
    <row r="16" spans="2:15" ht="18">
      <c r="B16" s="35">
        <f>[1]Setup!B16</f>
        <v>13</v>
      </c>
      <c r="C16" s="48" t="str">
        <f>Setup!C16</f>
        <v>Boulan Park Green</v>
      </c>
      <c r="D16" s="37"/>
      <c r="E16" s="49">
        <v>48</v>
      </c>
      <c r="F16" s="37"/>
      <c r="G16" s="38" t="str">
        <f t="shared" si="0"/>
        <v/>
      </c>
      <c r="H16" s="39">
        <f t="shared" si="1"/>
        <v>48</v>
      </c>
      <c r="I16" s="40">
        <f t="shared" si="2"/>
        <v>10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52</v>
      </c>
      <c r="F17" s="37"/>
      <c r="G17" s="38" t="str">
        <f t="shared" si="0"/>
        <v/>
      </c>
      <c r="H17" s="39">
        <f t="shared" si="1"/>
        <v>52</v>
      </c>
      <c r="I17" s="40">
        <f t="shared" si="2"/>
        <v>8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/>
      <c r="E18" s="49">
        <v>32</v>
      </c>
      <c r="F18" s="37"/>
      <c r="G18" s="38" t="str">
        <f t="shared" si="0"/>
        <v/>
      </c>
      <c r="H18" s="39">
        <f t="shared" si="1"/>
        <v>32</v>
      </c>
      <c r="I18" s="40">
        <f t="shared" si="2"/>
        <v>24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/>
      <c r="E19" s="49">
        <v>37</v>
      </c>
      <c r="F19" s="37">
        <v>1</v>
      </c>
      <c r="G19" s="38" t="str">
        <f t="shared" si="0"/>
        <v/>
      </c>
      <c r="H19" s="39">
        <f t="shared" si="1"/>
        <v>37.000100000000003</v>
      </c>
      <c r="I19" s="40">
        <f t="shared" si="2"/>
        <v>17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/>
      <c r="E20" s="49">
        <v>36</v>
      </c>
      <c r="F20" s="37"/>
      <c r="G20" s="38" t="str">
        <f t="shared" si="0"/>
        <v/>
      </c>
      <c r="H20" s="39">
        <f t="shared" si="1"/>
        <v>36</v>
      </c>
      <c r="I20" s="40">
        <f t="shared" si="2"/>
        <v>18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/>
      <c r="E21" s="49">
        <v>14</v>
      </c>
      <c r="F21" s="37"/>
      <c r="G21" s="38" t="str">
        <f t="shared" si="0"/>
        <v/>
      </c>
      <c r="H21" s="39">
        <f t="shared" si="1"/>
        <v>14</v>
      </c>
      <c r="I21" s="40">
        <f t="shared" si="2"/>
        <v>33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37</v>
      </c>
      <c r="F22" s="37">
        <v>2</v>
      </c>
      <c r="G22" s="38" t="str">
        <f t="shared" si="0"/>
        <v/>
      </c>
      <c r="H22" s="39">
        <f t="shared" si="1"/>
        <v>37.0002</v>
      </c>
      <c r="I22" s="40">
        <f t="shared" si="2"/>
        <v>16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51</v>
      </c>
      <c r="F23" s="37"/>
      <c r="G23" s="38" t="str">
        <f t="shared" si="0"/>
        <v/>
      </c>
      <c r="H23" s="39">
        <f t="shared" si="1"/>
        <v>51</v>
      </c>
      <c r="I23" s="40">
        <f t="shared" si="2"/>
        <v>9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/>
      <c r="E24" s="49">
        <v>56</v>
      </c>
      <c r="F24" s="37"/>
      <c r="G24" s="38" t="str">
        <f t="shared" si="0"/>
        <v/>
      </c>
      <c r="H24" s="39">
        <f t="shared" si="1"/>
        <v>56</v>
      </c>
      <c r="I24" s="40">
        <f t="shared" si="2"/>
        <v>6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/>
      <c r="E25" s="49">
        <v>42</v>
      </c>
      <c r="F25" s="37"/>
      <c r="G25" s="38" t="str">
        <f t="shared" si="0"/>
        <v/>
      </c>
      <c r="H25" s="39">
        <f t="shared" si="1"/>
        <v>42</v>
      </c>
      <c r="I25" s="40">
        <f t="shared" si="2"/>
        <v>11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/>
      <c r="E26" s="49">
        <v>60</v>
      </c>
      <c r="F26" s="37"/>
      <c r="G26" s="38" t="str">
        <f t="shared" si="0"/>
        <v/>
      </c>
      <c r="H26" s="39">
        <f t="shared" si="1"/>
        <v>60</v>
      </c>
      <c r="I26" s="40">
        <f t="shared" si="2"/>
        <v>5</v>
      </c>
      <c r="J26" s="41">
        <f t="shared" si="3"/>
        <v>1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/>
      <c r="E27" s="49">
        <v>35</v>
      </c>
      <c r="F27" s="37">
        <v>3</v>
      </c>
      <c r="G27" s="38" t="str">
        <f t="shared" si="0"/>
        <v/>
      </c>
      <c r="H27" s="39">
        <f t="shared" si="1"/>
        <v>35.000300000000003</v>
      </c>
      <c r="I27" s="40">
        <f t="shared" si="2"/>
        <v>19</v>
      </c>
      <c r="J27" s="41">
        <f t="shared" si="3"/>
        <v>1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/>
      <c r="E28" s="49">
        <v>34</v>
      </c>
      <c r="F28" s="37"/>
      <c r="G28" s="38" t="str">
        <f t="shared" si="0"/>
        <v/>
      </c>
      <c r="H28" s="39">
        <f t="shared" si="1"/>
        <v>34</v>
      </c>
      <c r="I28" s="40">
        <f t="shared" si="2"/>
        <v>22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/>
      <c r="E29" s="49">
        <v>66</v>
      </c>
      <c r="F29" s="37"/>
      <c r="G29" s="38" t="str">
        <f t="shared" si="0"/>
        <v/>
      </c>
      <c r="H29" s="39">
        <f t="shared" si="1"/>
        <v>66</v>
      </c>
      <c r="I29" s="40">
        <f t="shared" si="2"/>
        <v>1</v>
      </c>
      <c r="J29" s="41">
        <f t="shared" si="3"/>
        <v>1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/>
      <c r="E30" s="49">
        <v>26</v>
      </c>
      <c r="F30" s="37"/>
      <c r="G30" s="38" t="str">
        <f t="shared" si="0"/>
        <v/>
      </c>
      <c r="H30" s="39">
        <f t="shared" si="1"/>
        <v>26</v>
      </c>
      <c r="I30" s="40">
        <f t="shared" si="2"/>
        <v>26</v>
      </c>
      <c r="J30" s="41">
        <f t="shared" si="3"/>
        <v>1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/>
      <c r="E31" s="49">
        <v>40</v>
      </c>
      <c r="F31" s="37">
        <v>1</v>
      </c>
      <c r="G31" s="38" t="str">
        <f t="shared" si="0"/>
        <v/>
      </c>
      <c r="H31" s="39">
        <f t="shared" si="1"/>
        <v>40.000100000000003</v>
      </c>
      <c r="I31" s="40">
        <f t="shared" si="2"/>
        <v>14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 t="s">
        <v>78</v>
      </c>
      <c r="E32" s="49"/>
      <c r="F32" s="37"/>
      <c r="G32" s="38" t="str">
        <f t="shared" si="0"/>
        <v/>
      </c>
      <c r="H32" s="39" t="str">
        <f t="shared" si="1"/>
        <v>--</v>
      </c>
      <c r="I32" s="40">
        <f t="shared" si="2"/>
        <v>37</v>
      </c>
      <c r="J32" s="41">
        <f t="shared" si="3"/>
        <v>7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/>
      <c r="E33" s="49">
        <v>21</v>
      </c>
      <c r="F33" s="37"/>
      <c r="G33" s="38" t="str">
        <f t="shared" si="0"/>
        <v/>
      </c>
      <c r="H33" s="39">
        <f t="shared" si="1"/>
        <v>21</v>
      </c>
      <c r="I33" s="40">
        <f t="shared" si="2"/>
        <v>30</v>
      </c>
      <c r="J33" s="41">
        <f t="shared" si="3"/>
        <v>1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/>
      <c r="E34" s="49">
        <v>33</v>
      </c>
      <c r="F34" s="37"/>
      <c r="G34" s="38" t="str">
        <f t="shared" si="0"/>
        <v/>
      </c>
      <c r="H34" s="39">
        <f t="shared" si="1"/>
        <v>33</v>
      </c>
      <c r="I34" s="40">
        <f t="shared" si="2"/>
        <v>23</v>
      </c>
      <c r="J34" s="41">
        <f t="shared" si="3"/>
        <v>1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/>
      <c r="E35" s="49">
        <v>18</v>
      </c>
      <c r="F35" s="37"/>
      <c r="G35" s="38" t="str">
        <f t="shared" si="0"/>
        <v/>
      </c>
      <c r="H35" s="39">
        <f t="shared" si="1"/>
        <v>18</v>
      </c>
      <c r="I35" s="40">
        <f t="shared" si="2"/>
        <v>32</v>
      </c>
      <c r="J35" s="41">
        <f t="shared" si="3"/>
        <v>1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 t="s">
        <v>78</v>
      </c>
      <c r="E36" s="49"/>
      <c r="F36" s="37"/>
      <c r="G36" s="38" t="str">
        <f t="shared" si="0"/>
        <v/>
      </c>
      <c r="H36" s="39" t="str">
        <f t="shared" si="1"/>
        <v>--</v>
      </c>
      <c r="I36" s="40">
        <f t="shared" si="2"/>
        <v>37</v>
      </c>
      <c r="J36" s="41">
        <f t="shared" si="3"/>
        <v>7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23</v>
      </c>
      <c r="F37" s="37"/>
      <c r="G37" s="38" t="str">
        <f t="shared" si="0"/>
        <v/>
      </c>
      <c r="H37" s="39">
        <f t="shared" si="1"/>
        <v>23</v>
      </c>
      <c r="I37" s="40">
        <f t="shared" si="2"/>
        <v>29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29</v>
      </c>
      <c r="F38" s="37"/>
      <c r="G38" s="38" t="str">
        <f t="shared" si="0"/>
        <v/>
      </c>
      <c r="H38" s="39">
        <f t="shared" si="1"/>
        <v>29</v>
      </c>
      <c r="I38" s="40">
        <f t="shared" si="2"/>
        <v>25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65</v>
      </c>
      <c r="F39" s="37"/>
      <c r="G39" s="38" t="str">
        <f t="shared" si="0"/>
        <v/>
      </c>
      <c r="H39" s="39">
        <f t="shared" si="1"/>
        <v>65</v>
      </c>
      <c r="I39" s="40">
        <f t="shared" si="2"/>
        <v>2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7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7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7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7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54" priority="5" operator="greaterThan">
      <formula>1</formula>
    </cfRule>
  </conditionalFormatting>
  <conditionalFormatting sqref="I4:I44">
    <cfRule type="cellIs" dxfId="53" priority="3" stopIfTrue="1" operator="equal">
      <formula>"error"</formula>
    </cfRule>
    <cfRule type="cellIs" dxfId="52" priority="4" stopIfTrue="1" operator="lessThan">
      <formula>9</formula>
    </cfRule>
  </conditionalFormatting>
  <conditionalFormatting sqref="G4:G43">
    <cfRule type="cellIs" dxfId="51" priority="2" stopIfTrue="1" operator="equal">
      <formula>"err"</formula>
    </cfRule>
  </conditionalFormatting>
  <conditionalFormatting sqref="C4:C43">
    <cfRule type="cellIs" dxfId="50" priority="1" operator="equal">
      <formula>0</formula>
    </cfRule>
  </conditionalFormatting>
  <dataValidations count="1">
    <dataValidation type="list" allowBlank="1" showInputMessage="1" showErrorMessage="1" sqref="D4:D43">
      <formula1>"P,NS,DQ,Tier 1, Tier 2, Tier 3, Tier 4"</formula1>
    </dataValidation>
  </dataValidations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workbookViewId="0">
      <selection activeCell="N20" sqref="N20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Setup!F17</f>
        <v>Green Generation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34.5</v>
      </c>
      <c r="F4" s="37">
        <v>3.5</v>
      </c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34.500349999999997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18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30.5</v>
      </c>
      <c r="F5" s="37">
        <v>3</v>
      </c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30.500299999999999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24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Sacred Heart Blue</v>
      </c>
      <c r="D6" s="37"/>
      <c r="E6" s="49">
        <v>7</v>
      </c>
      <c r="F6" s="37">
        <v>5</v>
      </c>
      <c r="G6" s="38" t="str">
        <f t="shared" si="0"/>
        <v/>
      </c>
      <c r="H6" s="39">
        <f t="shared" si="1"/>
        <v>7.0004999999999997</v>
      </c>
      <c r="I6" s="40">
        <f t="shared" si="2"/>
        <v>32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Saline Middle School</v>
      </c>
      <c r="O6" s="19"/>
    </row>
    <row r="7" spans="2:15" ht="18">
      <c r="B7" s="35">
        <f>[1]Setup!B7</f>
        <v>4</v>
      </c>
      <c r="C7" s="48" t="str">
        <f>Setup!C7</f>
        <v>Sacred Heart Gold</v>
      </c>
      <c r="D7" s="37" t="s">
        <v>78</v>
      </c>
      <c r="E7" s="49"/>
      <c r="F7" s="37"/>
      <c r="G7" s="38" t="str">
        <f t="shared" si="0"/>
        <v/>
      </c>
      <c r="H7" s="39" t="str">
        <f t="shared" si="1"/>
        <v>--</v>
      </c>
      <c r="I7" s="40">
        <f t="shared" si="2"/>
        <v>37</v>
      </c>
      <c r="J7" s="41">
        <f t="shared" si="3"/>
        <v>8</v>
      </c>
      <c r="K7" s="36"/>
      <c r="L7" s="42"/>
      <c r="M7" s="38">
        <v>2</v>
      </c>
      <c r="N7" s="44" t="str">
        <f t="shared" ref="N7:N15" si="4">INDEX($C$4:$C$43,MATCH(M7,$I$4:$I$43,0))</f>
        <v>Muir Middle School Red</v>
      </c>
      <c r="O7" s="19"/>
    </row>
    <row r="8" spans="2:15" ht="18">
      <c r="B8" s="35">
        <f>[1]Setup!B8</f>
        <v>5</v>
      </c>
      <c r="C8" s="48" t="str">
        <f>Setup!C8</f>
        <v>Larson Red</v>
      </c>
      <c r="D8" s="37"/>
      <c r="E8" s="49">
        <v>27.5</v>
      </c>
      <c r="F8" s="37">
        <v>2.5</v>
      </c>
      <c r="G8" s="38" t="str">
        <f t="shared" si="0"/>
        <v/>
      </c>
      <c r="H8" s="39">
        <f t="shared" si="1"/>
        <v>27.500250000000001</v>
      </c>
      <c r="I8" s="40">
        <f t="shared" si="2"/>
        <v>27</v>
      </c>
      <c r="J8" s="41">
        <f t="shared" si="3"/>
        <v>1</v>
      </c>
      <c r="K8" s="36"/>
      <c r="L8" s="42"/>
      <c r="M8" s="38">
        <v>3</v>
      </c>
      <c r="N8" s="44" t="str">
        <f t="shared" si="4"/>
        <v>Hillside Blue</v>
      </c>
      <c r="O8" s="19"/>
    </row>
    <row r="9" spans="2:15" ht="18">
      <c r="B9" s="35">
        <f>[1]Setup!B9</f>
        <v>6</v>
      </c>
      <c r="C9" s="48" t="str">
        <f>Setup!C9</f>
        <v>Larson Blue</v>
      </c>
      <c r="D9" s="37"/>
      <c r="E9" s="49">
        <v>38.5</v>
      </c>
      <c r="F9" s="37">
        <v>2</v>
      </c>
      <c r="G9" s="38" t="str">
        <f t="shared" si="0"/>
        <v/>
      </c>
      <c r="H9" s="39">
        <f t="shared" si="1"/>
        <v>38.5002</v>
      </c>
      <c r="I9" s="40">
        <f t="shared" si="2"/>
        <v>6</v>
      </c>
      <c r="J9" s="41">
        <f t="shared" si="3"/>
        <v>1</v>
      </c>
      <c r="K9" s="36"/>
      <c r="L9" s="42"/>
      <c r="M9" s="38">
        <v>4</v>
      </c>
      <c r="N9" s="44" t="str">
        <f t="shared" si="4"/>
        <v>Detroit Country Day Blue</v>
      </c>
      <c r="O9" s="19"/>
    </row>
    <row r="10" spans="2:15" ht="18">
      <c r="B10" s="35">
        <f>[1]Setup!B10</f>
        <v>7</v>
      </c>
      <c r="C10" s="48" t="str">
        <f>Setup!C10</f>
        <v>Meads Mill Gold</v>
      </c>
      <c r="D10" s="37"/>
      <c r="E10" s="49">
        <v>34.5</v>
      </c>
      <c r="F10" s="37">
        <v>2.5</v>
      </c>
      <c r="G10" s="38" t="str">
        <f t="shared" si="0"/>
        <v/>
      </c>
      <c r="H10" s="39">
        <f t="shared" si="1"/>
        <v>34.500250000000001</v>
      </c>
      <c r="I10" s="40">
        <f t="shared" si="2"/>
        <v>20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Canton Charter Academy Red</v>
      </c>
      <c r="O10" s="19"/>
    </row>
    <row r="11" spans="2:15" ht="18">
      <c r="B11" s="35">
        <f>[1]Setup!B11</f>
        <v>8</v>
      </c>
      <c r="C11" s="48" t="str">
        <f>Setup!C11</f>
        <v>Saline Middle School</v>
      </c>
      <c r="D11" s="37"/>
      <c r="E11" s="49">
        <v>49</v>
      </c>
      <c r="F11" s="37">
        <v>3.5</v>
      </c>
      <c r="G11" s="38" t="str">
        <f t="shared" si="0"/>
        <v/>
      </c>
      <c r="H11" s="39">
        <f t="shared" si="1"/>
        <v>49.000349999999997</v>
      </c>
      <c r="I11" s="40">
        <f t="shared" si="2"/>
        <v>1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Larson Blue</v>
      </c>
      <c r="O11" s="19"/>
    </row>
    <row r="12" spans="2:15" ht="18">
      <c r="B12" s="35">
        <f>[1]Setup!B12</f>
        <v>9</v>
      </c>
      <c r="C12" s="48" t="str">
        <f>Setup!C12</f>
        <v>Smith Gold</v>
      </c>
      <c r="D12" s="37"/>
      <c r="E12" s="49">
        <v>36</v>
      </c>
      <c r="F12" s="37">
        <v>3.5</v>
      </c>
      <c r="G12" s="38" t="str">
        <f t="shared" si="0"/>
        <v/>
      </c>
      <c r="H12" s="39">
        <f t="shared" si="1"/>
        <v>36.000349999999997</v>
      </c>
      <c r="I12" s="40">
        <f t="shared" si="2"/>
        <v>15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Baker Middle School</v>
      </c>
      <c r="O12" s="19"/>
    </row>
    <row r="13" spans="2:15" ht="18">
      <c r="B13" s="35">
        <f>[1]Setup!B13</f>
        <v>10</v>
      </c>
      <c r="C13" s="48" t="str">
        <f>Setup!C13</f>
        <v>Smith Black</v>
      </c>
      <c r="D13" s="37"/>
      <c r="E13" s="49">
        <v>36.5</v>
      </c>
      <c r="F13" s="37">
        <v>3</v>
      </c>
      <c r="G13" s="38" t="str">
        <f t="shared" si="0"/>
        <v/>
      </c>
      <c r="H13" s="39">
        <f t="shared" si="1"/>
        <v>36.500300000000003</v>
      </c>
      <c r="I13" s="40">
        <f t="shared" si="2"/>
        <v>13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Clague Middle School Green</v>
      </c>
      <c r="O13" s="19"/>
    </row>
    <row r="14" spans="2:15" ht="18">
      <c r="B14" s="35">
        <f>[1]Setup!B14</f>
        <v>11</v>
      </c>
      <c r="C14" s="48" t="str">
        <f>Setup!C14</f>
        <v>Millington Jr. High</v>
      </c>
      <c r="D14" s="37"/>
      <c r="E14" s="49">
        <v>22.5</v>
      </c>
      <c r="F14" s="37"/>
      <c r="G14" s="38" t="str">
        <f t="shared" si="0"/>
        <v/>
      </c>
      <c r="H14" s="39">
        <f t="shared" si="1"/>
        <v>22.5</v>
      </c>
      <c r="I14" s="40">
        <f t="shared" si="2"/>
        <v>30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L’Anse Creuse Middle School South Blue</v>
      </c>
      <c r="O14" s="19"/>
    </row>
    <row r="15" spans="2:15" ht="18">
      <c r="B15" s="35">
        <f>[1]Setup!B15</f>
        <v>12</v>
      </c>
      <c r="C15" s="48" t="str">
        <f>Setup!C15</f>
        <v>Boulan Park Purple</v>
      </c>
      <c r="D15" s="37"/>
      <c r="E15" s="49">
        <v>37</v>
      </c>
      <c r="F15" s="37">
        <v>4</v>
      </c>
      <c r="G15" s="38" t="str">
        <f t="shared" si="0"/>
        <v/>
      </c>
      <c r="H15" s="39">
        <f t="shared" si="1"/>
        <v>37.000399999999999</v>
      </c>
      <c r="I15" s="40">
        <f t="shared" si="2"/>
        <v>10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Boulan Park Purple</v>
      </c>
      <c r="O15" s="19"/>
    </row>
    <row r="16" spans="2:15" ht="18">
      <c r="B16" s="35">
        <f>[1]Setup!B16</f>
        <v>13</v>
      </c>
      <c r="C16" s="48" t="str">
        <f>Setup!C16</f>
        <v>Boulan Park Green</v>
      </c>
      <c r="D16" s="37"/>
      <c r="E16" s="49">
        <v>32.5</v>
      </c>
      <c r="F16" s="37">
        <v>2</v>
      </c>
      <c r="G16" s="38" t="str">
        <f t="shared" si="0"/>
        <v/>
      </c>
      <c r="H16" s="39">
        <f t="shared" si="1"/>
        <v>32.5002</v>
      </c>
      <c r="I16" s="40">
        <f t="shared" si="2"/>
        <v>22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36</v>
      </c>
      <c r="F17" s="37">
        <v>4</v>
      </c>
      <c r="G17" s="38" t="str">
        <f t="shared" si="0"/>
        <v/>
      </c>
      <c r="H17" s="39">
        <f t="shared" si="1"/>
        <v>36.000399999999999</v>
      </c>
      <c r="I17" s="40">
        <f t="shared" si="2"/>
        <v>14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/>
      <c r="E18" s="49">
        <v>34.5</v>
      </c>
      <c r="F18" s="37">
        <v>3</v>
      </c>
      <c r="G18" s="38" t="str">
        <f t="shared" si="0"/>
        <v/>
      </c>
      <c r="H18" s="39">
        <f t="shared" si="1"/>
        <v>34.500300000000003</v>
      </c>
      <c r="I18" s="40">
        <f t="shared" si="2"/>
        <v>19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/>
      <c r="E19" s="49">
        <v>32.5</v>
      </c>
      <c r="F19" s="37">
        <v>3</v>
      </c>
      <c r="G19" s="38" t="str">
        <f t="shared" si="0"/>
        <v/>
      </c>
      <c r="H19" s="39">
        <f t="shared" si="1"/>
        <v>32.500300000000003</v>
      </c>
      <c r="I19" s="40">
        <f t="shared" si="2"/>
        <v>21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/>
      <c r="E20" s="49">
        <v>39.5</v>
      </c>
      <c r="F20" s="37">
        <v>3.5</v>
      </c>
      <c r="G20" s="38" t="str">
        <f t="shared" si="0"/>
        <v/>
      </c>
      <c r="H20" s="39">
        <f t="shared" si="1"/>
        <v>39.500349999999997</v>
      </c>
      <c r="I20" s="40">
        <f t="shared" si="2"/>
        <v>5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/>
      <c r="E21" s="49">
        <v>30</v>
      </c>
      <c r="F21" s="37">
        <v>2</v>
      </c>
      <c r="G21" s="38" t="str">
        <f t="shared" si="0"/>
        <v/>
      </c>
      <c r="H21" s="39">
        <f t="shared" si="1"/>
        <v>30.0002</v>
      </c>
      <c r="I21" s="40">
        <f t="shared" si="2"/>
        <v>25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36.5</v>
      </c>
      <c r="F22" s="37">
        <v>4</v>
      </c>
      <c r="G22" s="38" t="str">
        <f t="shared" si="0"/>
        <v/>
      </c>
      <c r="H22" s="39">
        <f t="shared" si="1"/>
        <v>36.500399999999999</v>
      </c>
      <c r="I22" s="40">
        <f t="shared" si="2"/>
        <v>12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38</v>
      </c>
      <c r="F23" s="37">
        <v>1.5</v>
      </c>
      <c r="G23" s="38" t="str">
        <f t="shared" si="0"/>
        <v/>
      </c>
      <c r="H23" s="39">
        <f t="shared" si="1"/>
        <v>38.000149999999998</v>
      </c>
      <c r="I23" s="40">
        <f t="shared" si="2"/>
        <v>7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/>
      <c r="E24" s="49">
        <v>32</v>
      </c>
      <c r="F24" s="37">
        <v>1</v>
      </c>
      <c r="G24" s="38" t="str">
        <f t="shared" si="0"/>
        <v/>
      </c>
      <c r="H24" s="39">
        <f t="shared" si="1"/>
        <v>32.000100000000003</v>
      </c>
      <c r="I24" s="40">
        <f t="shared" si="2"/>
        <v>23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/>
      <c r="E25" s="49">
        <v>29</v>
      </c>
      <c r="F25" s="37">
        <v>3.5</v>
      </c>
      <c r="G25" s="38" t="str">
        <f t="shared" si="0"/>
        <v/>
      </c>
      <c r="H25" s="39">
        <f t="shared" si="1"/>
        <v>29.000350000000001</v>
      </c>
      <c r="I25" s="40">
        <f t="shared" si="2"/>
        <v>26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/>
      <c r="E26" s="49">
        <v>38</v>
      </c>
      <c r="F26" s="37">
        <v>1</v>
      </c>
      <c r="G26" s="38" t="str">
        <f t="shared" si="0"/>
        <v/>
      </c>
      <c r="H26" s="39">
        <f t="shared" si="1"/>
        <v>38.000100000000003</v>
      </c>
      <c r="I26" s="40">
        <f t="shared" si="2"/>
        <v>8</v>
      </c>
      <c r="J26" s="41">
        <f t="shared" si="3"/>
        <v>1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/>
      <c r="E27" s="49">
        <v>23</v>
      </c>
      <c r="F27" s="37">
        <v>3</v>
      </c>
      <c r="G27" s="38" t="str">
        <f t="shared" si="0"/>
        <v/>
      </c>
      <c r="H27" s="39">
        <f t="shared" si="1"/>
        <v>23.000299999999999</v>
      </c>
      <c r="I27" s="40">
        <f t="shared" si="2"/>
        <v>29</v>
      </c>
      <c r="J27" s="41">
        <f t="shared" si="3"/>
        <v>1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/>
      <c r="E28" s="49">
        <v>37</v>
      </c>
      <c r="F28" s="37">
        <v>2.5</v>
      </c>
      <c r="G28" s="38" t="str">
        <f t="shared" si="0"/>
        <v/>
      </c>
      <c r="H28" s="39">
        <f t="shared" si="1"/>
        <v>37.000250000000001</v>
      </c>
      <c r="I28" s="40">
        <f t="shared" si="2"/>
        <v>11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/>
      <c r="E29" s="49">
        <v>40</v>
      </c>
      <c r="F29" s="37">
        <v>3.5</v>
      </c>
      <c r="G29" s="38" t="str">
        <f t="shared" si="0"/>
        <v/>
      </c>
      <c r="H29" s="39">
        <f t="shared" si="1"/>
        <v>40.000349999999997</v>
      </c>
      <c r="I29" s="40">
        <f t="shared" si="2"/>
        <v>4</v>
      </c>
      <c r="J29" s="41">
        <f t="shared" si="3"/>
        <v>1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 t="s">
        <v>78</v>
      </c>
      <c r="E30" s="49"/>
      <c r="F30" s="37"/>
      <c r="G30" s="38" t="str">
        <f t="shared" si="0"/>
        <v/>
      </c>
      <c r="H30" s="39" t="str">
        <f t="shared" si="1"/>
        <v>--</v>
      </c>
      <c r="I30" s="40">
        <f t="shared" si="2"/>
        <v>37</v>
      </c>
      <c r="J30" s="41">
        <f t="shared" si="3"/>
        <v>8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/>
      <c r="E31" s="49">
        <v>43.5</v>
      </c>
      <c r="F31" s="37">
        <v>3.5</v>
      </c>
      <c r="G31" s="38" t="str">
        <f t="shared" si="0"/>
        <v/>
      </c>
      <c r="H31" s="39">
        <f t="shared" si="1"/>
        <v>43.500349999999997</v>
      </c>
      <c r="I31" s="40">
        <f t="shared" si="2"/>
        <v>2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 t="s">
        <v>78</v>
      </c>
      <c r="E32" s="49"/>
      <c r="F32" s="37"/>
      <c r="G32" s="38" t="str">
        <f t="shared" si="0"/>
        <v/>
      </c>
      <c r="H32" s="39" t="str">
        <f t="shared" si="1"/>
        <v>--</v>
      </c>
      <c r="I32" s="40">
        <f t="shared" si="2"/>
        <v>37</v>
      </c>
      <c r="J32" s="41">
        <f t="shared" si="3"/>
        <v>8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/>
      <c r="E33" s="49">
        <v>37.5</v>
      </c>
      <c r="F33" s="37">
        <v>3</v>
      </c>
      <c r="G33" s="38" t="str">
        <f t="shared" si="0"/>
        <v/>
      </c>
      <c r="H33" s="39">
        <f t="shared" si="1"/>
        <v>37.500300000000003</v>
      </c>
      <c r="I33" s="40">
        <f t="shared" si="2"/>
        <v>9</v>
      </c>
      <c r="J33" s="41">
        <f t="shared" si="3"/>
        <v>1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/>
      <c r="E34" s="49">
        <v>9</v>
      </c>
      <c r="F34" s="37">
        <v>2</v>
      </c>
      <c r="G34" s="38" t="str">
        <f t="shared" si="0"/>
        <v/>
      </c>
      <c r="H34" s="39">
        <f t="shared" si="1"/>
        <v>9.0001999999999995</v>
      </c>
      <c r="I34" s="40">
        <f t="shared" si="2"/>
        <v>31</v>
      </c>
      <c r="J34" s="41">
        <f t="shared" si="3"/>
        <v>1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/>
      <c r="E35" s="49">
        <v>36</v>
      </c>
      <c r="F35" s="37">
        <v>1.5</v>
      </c>
      <c r="G35" s="38" t="str">
        <f t="shared" si="0"/>
        <v/>
      </c>
      <c r="H35" s="39">
        <f t="shared" si="1"/>
        <v>36.000149999999998</v>
      </c>
      <c r="I35" s="40">
        <f t="shared" si="2"/>
        <v>16</v>
      </c>
      <c r="J35" s="41">
        <f t="shared" si="3"/>
        <v>1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 t="s">
        <v>78</v>
      </c>
      <c r="E36" s="49"/>
      <c r="F36" s="37"/>
      <c r="G36" s="38" t="str">
        <f t="shared" si="0"/>
        <v/>
      </c>
      <c r="H36" s="39" t="str">
        <f t="shared" si="1"/>
        <v>--</v>
      </c>
      <c r="I36" s="40">
        <f t="shared" si="2"/>
        <v>37</v>
      </c>
      <c r="J36" s="41">
        <f t="shared" si="3"/>
        <v>8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26</v>
      </c>
      <c r="F37" s="37">
        <v>1.5</v>
      </c>
      <c r="G37" s="38" t="str">
        <f t="shared" si="0"/>
        <v/>
      </c>
      <c r="H37" s="39">
        <f t="shared" si="1"/>
        <v>26.000150000000001</v>
      </c>
      <c r="I37" s="40">
        <f t="shared" si="2"/>
        <v>28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35.5</v>
      </c>
      <c r="F38" s="37">
        <v>3.5</v>
      </c>
      <c r="G38" s="38" t="str">
        <f t="shared" si="0"/>
        <v/>
      </c>
      <c r="H38" s="39">
        <f t="shared" si="1"/>
        <v>35.500349999999997</v>
      </c>
      <c r="I38" s="40">
        <f t="shared" si="2"/>
        <v>17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41</v>
      </c>
      <c r="F39" s="37">
        <v>3</v>
      </c>
      <c r="G39" s="38" t="str">
        <f t="shared" si="0"/>
        <v/>
      </c>
      <c r="H39" s="39">
        <f t="shared" si="1"/>
        <v>41.000300000000003</v>
      </c>
      <c r="I39" s="40">
        <f t="shared" si="2"/>
        <v>3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8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8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8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8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49" priority="5" operator="greaterThan">
      <formula>1</formula>
    </cfRule>
  </conditionalFormatting>
  <conditionalFormatting sqref="I4:I44">
    <cfRule type="cellIs" dxfId="48" priority="3" stopIfTrue="1" operator="equal">
      <formula>"error"</formula>
    </cfRule>
    <cfRule type="cellIs" dxfId="47" priority="4" stopIfTrue="1" operator="lessThan">
      <formula>9</formula>
    </cfRule>
  </conditionalFormatting>
  <conditionalFormatting sqref="G4:G43">
    <cfRule type="cellIs" dxfId="46" priority="2" stopIfTrue="1" operator="equal">
      <formula>"err"</formula>
    </cfRule>
  </conditionalFormatting>
  <conditionalFormatting sqref="C4:C43">
    <cfRule type="cellIs" dxfId="45" priority="1" operator="equal">
      <formula>0</formula>
    </cfRule>
  </conditionalFormatting>
  <dataValidations count="1">
    <dataValidation type="list" allowBlank="1" showInputMessage="1" showErrorMessage="1" sqref="D4:D43">
      <formula1>"P,NS,DQ,Tier 1, Tier 2, Tier 3, Tier 4"</formula1>
    </dataValidation>
  </dataValidations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workbookViewId="0">
      <selection activeCell="F45" sqref="F45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Setup!F18</f>
        <v>Invasive Species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22.75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22.75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9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5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5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34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Sacred Heart Blue</v>
      </c>
      <c r="D6" s="37"/>
      <c r="E6" s="49">
        <v>10.25</v>
      </c>
      <c r="F6" s="37"/>
      <c r="G6" s="38" t="str">
        <f t="shared" si="0"/>
        <v/>
      </c>
      <c r="H6" s="39">
        <f t="shared" si="1"/>
        <v>10.25</v>
      </c>
      <c r="I6" s="40">
        <f t="shared" si="2"/>
        <v>29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Hillside Blue</v>
      </c>
      <c r="O6" s="19"/>
    </row>
    <row r="7" spans="2:15" ht="18">
      <c r="B7" s="35">
        <f>[1]Setup!B7</f>
        <v>4</v>
      </c>
      <c r="C7" s="48" t="str">
        <f>Setup!C7</f>
        <v>Sacred Heart Gold</v>
      </c>
      <c r="D7" s="37" t="s">
        <v>78</v>
      </c>
      <c r="E7" s="49"/>
      <c r="F7" s="37"/>
      <c r="G7" s="38" t="str">
        <f t="shared" si="0"/>
        <v/>
      </c>
      <c r="H7" s="39" t="str">
        <f t="shared" si="1"/>
        <v>--</v>
      </c>
      <c r="I7" s="40">
        <f t="shared" si="2"/>
        <v>37</v>
      </c>
      <c r="J7" s="41">
        <f t="shared" si="3"/>
        <v>5</v>
      </c>
      <c r="K7" s="36"/>
      <c r="L7" s="42"/>
      <c r="M7" s="38">
        <v>2</v>
      </c>
      <c r="N7" s="44" t="str">
        <f t="shared" ref="N7:N15" si="4">INDEX($C$4:$C$43,MATCH(M7,$I$4:$I$43,0))</f>
        <v>East Middle Yellow</v>
      </c>
      <c r="O7" s="19"/>
    </row>
    <row r="8" spans="2:15" ht="18">
      <c r="B8" s="35">
        <f>[1]Setup!B8</f>
        <v>5</v>
      </c>
      <c r="C8" s="48" t="str">
        <f>Setup!C8</f>
        <v>Larson Red</v>
      </c>
      <c r="D8" s="37"/>
      <c r="E8" s="49">
        <v>11.25</v>
      </c>
      <c r="F8" s="37"/>
      <c r="G8" s="38" t="str">
        <f t="shared" si="0"/>
        <v/>
      </c>
      <c r="H8" s="39">
        <f t="shared" si="1"/>
        <v>11.25</v>
      </c>
      <c r="I8" s="40">
        <f t="shared" si="2"/>
        <v>26</v>
      </c>
      <c r="J8" s="41">
        <f t="shared" si="3"/>
        <v>1</v>
      </c>
      <c r="K8" s="36"/>
      <c r="L8" s="42"/>
      <c r="M8" s="38">
        <v>3</v>
      </c>
      <c r="N8" s="44" t="str">
        <f t="shared" si="4"/>
        <v>Boulan Park Purple</v>
      </c>
      <c r="O8" s="19"/>
    </row>
    <row r="9" spans="2:15" ht="18">
      <c r="B9" s="35">
        <f>[1]Setup!B9</f>
        <v>6</v>
      </c>
      <c r="C9" s="48" t="str">
        <f>Setup!C9</f>
        <v>Larson Blue</v>
      </c>
      <c r="D9" s="37"/>
      <c r="E9" s="49">
        <v>17.75</v>
      </c>
      <c r="F9" s="37"/>
      <c r="G9" s="38" t="str">
        <f t="shared" si="0"/>
        <v/>
      </c>
      <c r="H9" s="39">
        <f t="shared" si="1"/>
        <v>17.75</v>
      </c>
      <c r="I9" s="40">
        <f t="shared" si="2"/>
        <v>12</v>
      </c>
      <c r="J9" s="41">
        <f t="shared" si="3"/>
        <v>1</v>
      </c>
      <c r="K9" s="36"/>
      <c r="L9" s="42"/>
      <c r="M9" s="38">
        <v>4</v>
      </c>
      <c r="N9" s="44" t="str">
        <f t="shared" si="4"/>
        <v>Baker Middle School</v>
      </c>
      <c r="O9" s="19"/>
    </row>
    <row r="10" spans="2:15" ht="18">
      <c r="B10" s="35">
        <f>[1]Setup!B10</f>
        <v>7</v>
      </c>
      <c r="C10" s="48" t="str">
        <f>Setup!C10</f>
        <v>Meads Mill Gold</v>
      </c>
      <c r="D10" s="37"/>
      <c r="E10" s="49">
        <v>24</v>
      </c>
      <c r="F10" s="37">
        <v>1</v>
      </c>
      <c r="G10" s="38" t="str">
        <f t="shared" si="0"/>
        <v/>
      </c>
      <c r="H10" s="39">
        <f t="shared" si="1"/>
        <v>24.0001</v>
      </c>
      <c r="I10" s="40">
        <f t="shared" si="2"/>
        <v>6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Emerson Green</v>
      </c>
      <c r="O10" s="19"/>
    </row>
    <row r="11" spans="2:15" ht="18">
      <c r="B11" s="35">
        <f>[1]Setup!B11</f>
        <v>8</v>
      </c>
      <c r="C11" s="48" t="str">
        <f>Setup!C11</f>
        <v>Saline Middle School</v>
      </c>
      <c r="D11" s="37"/>
      <c r="E11" s="49">
        <v>9.5</v>
      </c>
      <c r="F11" s="37"/>
      <c r="G11" s="38" t="str">
        <f t="shared" si="0"/>
        <v/>
      </c>
      <c r="H11" s="39">
        <f t="shared" si="1"/>
        <v>9.5</v>
      </c>
      <c r="I11" s="40">
        <f t="shared" si="2"/>
        <v>30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Meads Mill Gold</v>
      </c>
      <c r="O11" s="19"/>
    </row>
    <row r="12" spans="2:15" ht="18">
      <c r="B12" s="35">
        <f>[1]Setup!B12</f>
        <v>9</v>
      </c>
      <c r="C12" s="48" t="str">
        <f>Setup!C12</f>
        <v>Smith Gold</v>
      </c>
      <c r="D12" s="37"/>
      <c r="E12" s="49">
        <v>11.75</v>
      </c>
      <c r="F12" s="37"/>
      <c r="G12" s="38" t="str">
        <f t="shared" si="0"/>
        <v/>
      </c>
      <c r="H12" s="39">
        <f t="shared" si="1"/>
        <v>11.75</v>
      </c>
      <c r="I12" s="40">
        <f t="shared" si="2"/>
        <v>25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East Middle Blue</v>
      </c>
      <c r="O12" s="19"/>
    </row>
    <row r="13" spans="2:15" ht="18">
      <c r="B13" s="35">
        <f>[1]Setup!B13</f>
        <v>10</v>
      </c>
      <c r="C13" s="48" t="str">
        <f>Setup!C13</f>
        <v>Smith Black</v>
      </c>
      <c r="D13" s="37"/>
      <c r="E13" s="49">
        <v>12</v>
      </c>
      <c r="F13" s="37"/>
      <c r="G13" s="38" t="str">
        <f t="shared" si="0"/>
        <v/>
      </c>
      <c r="H13" s="39">
        <f t="shared" si="1"/>
        <v>12</v>
      </c>
      <c r="I13" s="40">
        <f t="shared" si="2"/>
        <v>24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Emerson Blue</v>
      </c>
      <c r="O13" s="19"/>
    </row>
    <row r="14" spans="2:15" ht="18">
      <c r="B14" s="35">
        <f>[1]Setup!B14</f>
        <v>11</v>
      </c>
      <c r="C14" s="48" t="str">
        <f>Setup!C14</f>
        <v>Millington Jr. High</v>
      </c>
      <c r="D14" s="37"/>
      <c r="E14" s="49">
        <v>16</v>
      </c>
      <c r="F14" s="37">
        <v>2</v>
      </c>
      <c r="G14" s="38" t="str">
        <f t="shared" si="0"/>
        <v/>
      </c>
      <c r="H14" s="39">
        <f t="shared" si="1"/>
        <v>16.0002</v>
      </c>
      <c r="I14" s="40">
        <f t="shared" si="2"/>
        <v>16</v>
      </c>
      <c r="J14" s="41">
        <f t="shared" si="3"/>
        <v>2</v>
      </c>
      <c r="K14" s="36"/>
      <c r="L14" s="42"/>
      <c r="M14" s="38">
        <v>9</v>
      </c>
      <c r="N14" s="44" t="str">
        <f t="shared" si="4"/>
        <v>BCS Black</v>
      </c>
      <c r="O14" s="19"/>
    </row>
    <row r="15" spans="2:15" ht="18">
      <c r="B15" s="35">
        <f>[1]Setup!B15</f>
        <v>12</v>
      </c>
      <c r="C15" s="48" t="str">
        <f>Setup!C15</f>
        <v>Boulan Park Purple</v>
      </c>
      <c r="D15" s="37"/>
      <c r="E15" s="49">
        <v>25.25</v>
      </c>
      <c r="F15" s="37"/>
      <c r="G15" s="38" t="str">
        <f t="shared" si="0"/>
        <v/>
      </c>
      <c r="H15" s="39">
        <f t="shared" si="1"/>
        <v>25.25</v>
      </c>
      <c r="I15" s="40">
        <f t="shared" si="2"/>
        <v>3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Hillside Green</v>
      </c>
      <c r="O15" s="19"/>
    </row>
    <row r="16" spans="2:15" ht="18">
      <c r="B16" s="35">
        <f>[1]Setup!B16</f>
        <v>13</v>
      </c>
      <c r="C16" s="48" t="str">
        <f>Setup!C16</f>
        <v>Boulan Park Green</v>
      </c>
      <c r="D16" s="37"/>
      <c r="E16" s="49">
        <v>15.25</v>
      </c>
      <c r="F16" s="37">
        <v>1</v>
      </c>
      <c r="G16" s="38" t="str">
        <f t="shared" si="0"/>
        <v/>
      </c>
      <c r="H16" s="39">
        <f t="shared" si="1"/>
        <v>15.2501</v>
      </c>
      <c r="I16" s="40">
        <f t="shared" si="2"/>
        <v>20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23.75</v>
      </c>
      <c r="F17" s="37"/>
      <c r="G17" s="38" t="str">
        <f t="shared" si="0"/>
        <v/>
      </c>
      <c r="H17" s="39">
        <f t="shared" si="1"/>
        <v>23.75</v>
      </c>
      <c r="I17" s="40">
        <f t="shared" si="2"/>
        <v>7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/>
      <c r="E18" s="49">
        <v>26.25</v>
      </c>
      <c r="F18" s="37"/>
      <c r="G18" s="38" t="str">
        <f t="shared" si="0"/>
        <v/>
      </c>
      <c r="H18" s="39">
        <f t="shared" si="1"/>
        <v>26.25</v>
      </c>
      <c r="I18" s="40">
        <f t="shared" si="2"/>
        <v>2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/>
      <c r="E19" s="49">
        <v>6.25</v>
      </c>
      <c r="F19" s="37"/>
      <c r="G19" s="38" t="str">
        <f t="shared" si="0"/>
        <v/>
      </c>
      <c r="H19" s="39">
        <f t="shared" si="1"/>
        <v>6.25</v>
      </c>
      <c r="I19" s="40">
        <f t="shared" si="2"/>
        <v>32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/>
      <c r="E20" s="49">
        <v>18.25</v>
      </c>
      <c r="F20" s="37"/>
      <c r="G20" s="38" t="str">
        <f t="shared" si="0"/>
        <v/>
      </c>
      <c r="H20" s="39">
        <f t="shared" si="1"/>
        <v>18.25</v>
      </c>
      <c r="I20" s="40">
        <f t="shared" si="2"/>
        <v>11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/>
      <c r="E21" s="49">
        <v>12.5</v>
      </c>
      <c r="F21" s="37"/>
      <c r="G21" s="38" t="str">
        <f t="shared" si="0"/>
        <v/>
      </c>
      <c r="H21" s="39">
        <f t="shared" si="1"/>
        <v>12.5</v>
      </c>
      <c r="I21" s="40">
        <f t="shared" si="2"/>
        <v>23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5.75</v>
      </c>
      <c r="F22" s="37"/>
      <c r="G22" s="38" t="str">
        <f t="shared" si="0"/>
        <v/>
      </c>
      <c r="H22" s="39">
        <f t="shared" si="1"/>
        <v>5.75</v>
      </c>
      <c r="I22" s="40">
        <f t="shared" si="2"/>
        <v>33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24.25</v>
      </c>
      <c r="F23" s="37"/>
      <c r="G23" s="38" t="str">
        <f t="shared" si="0"/>
        <v/>
      </c>
      <c r="H23" s="39">
        <f t="shared" si="1"/>
        <v>24.25</v>
      </c>
      <c r="I23" s="40">
        <f t="shared" si="2"/>
        <v>4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/>
      <c r="E24" s="49">
        <v>17</v>
      </c>
      <c r="F24" s="37"/>
      <c r="G24" s="38" t="str">
        <f t="shared" si="0"/>
        <v/>
      </c>
      <c r="H24" s="39">
        <f t="shared" si="1"/>
        <v>17</v>
      </c>
      <c r="I24" s="40">
        <f t="shared" si="2"/>
        <v>14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/>
      <c r="E25" s="49">
        <v>15.25</v>
      </c>
      <c r="F25" s="37">
        <v>2</v>
      </c>
      <c r="G25" s="38" t="str">
        <f t="shared" si="0"/>
        <v/>
      </c>
      <c r="H25" s="39">
        <f t="shared" si="1"/>
        <v>15.2502</v>
      </c>
      <c r="I25" s="40">
        <f t="shared" si="2"/>
        <v>19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/>
      <c r="E26" s="49">
        <v>16</v>
      </c>
      <c r="F26" s="37">
        <v>2</v>
      </c>
      <c r="G26" s="38" t="str">
        <f t="shared" si="0"/>
        <v/>
      </c>
      <c r="H26" s="39">
        <f t="shared" si="1"/>
        <v>16.0002</v>
      </c>
      <c r="I26" s="40">
        <f t="shared" si="2"/>
        <v>16</v>
      </c>
      <c r="J26" s="41">
        <f t="shared" si="3"/>
        <v>2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/>
      <c r="E27" s="49">
        <v>11</v>
      </c>
      <c r="F27" s="37">
        <v>1</v>
      </c>
      <c r="G27" s="38" t="str">
        <f t="shared" si="0"/>
        <v/>
      </c>
      <c r="H27" s="39">
        <f t="shared" si="1"/>
        <v>11.0001</v>
      </c>
      <c r="I27" s="40">
        <f t="shared" si="2"/>
        <v>27</v>
      </c>
      <c r="J27" s="41">
        <f t="shared" si="3"/>
        <v>1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/>
      <c r="E28" s="49">
        <v>10.75</v>
      </c>
      <c r="F28" s="37"/>
      <c r="G28" s="38" t="str">
        <f t="shared" si="0"/>
        <v/>
      </c>
      <c r="H28" s="39">
        <f t="shared" si="1"/>
        <v>10.75</v>
      </c>
      <c r="I28" s="40">
        <f t="shared" si="2"/>
        <v>28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/>
      <c r="E29" s="49">
        <v>15.75</v>
      </c>
      <c r="F29" s="37"/>
      <c r="G29" s="38" t="str">
        <f t="shared" si="0"/>
        <v/>
      </c>
      <c r="H29" s="39">
        <f t="shared" si="1"/>
        <v>15.75</v>
      </c>
      <c r="I29" s="40">
        <f t="shared" si="2"/>
        <v>18</v>
      </c>
      <c r="J29" s="41">
        <f t="shared" si="3"/>
        <v>1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/>
      <c r="E30" s="49">
        <v>7</v>
      </c>
      <c r="F30" s="37"/>
      <c r="G30" s="38" t="str">
        <f t="shared" si="0"/>
        <v/>
      </c>
      <c r="H30" s="39">
        <f t="shared" si="1"/>
        <v>7</v>
      </c>
      <c r="I30" s="40">
        <f t="shared" si="2"/>
        <v>31</v>
      </c>
      <c r="J30" s="41">
        <f t="shared" si="3"/>
        <v>1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/>
      <c r="E31" s="49">
        <v>12.75</v>
      </c>
      <c r="F31" s="37"/>
      <c r="G31" s="38" t="str">
        <f t="shared" si="0"/>
        <v/>
      </c>
      <c r="H31" s="39">
        <f t="shared" si="1"/>
        <v>12.75</v>
      </c>
      <c r="I31" s="40">
        <f t="shared" si="2"/>
        <v>22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/>
      <c r="E32" s="49">
        <v>3</v>
      </c>
      <c r="F32" s="37"/>
      <c r="G32" s="38" t="str">
        <f t="shared" si="0"/>
        <v/>
      </c>
      <c r="H32" s="39">
        <f t="shared" si="1"/>
        <v>3</v>
      </c>
      <c r="I32" s="40">
        <f t="shared" si="2"/>
        <v>35</v>
      </c>
      <c r="J32" s="41">
        <f t="shared" si="3"/>
        <v>1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/>
      <c r="E33" s="49">
        <v>14.25</v>
      </c>
      <c r="F33" s="37"/>
      <c r="G33" s="38" t="str">
        <f t="shared" si="0"/>
        <v/>
      </c>
      <c r="H33" s="39">
        <f t="shared" si="1"/>
        <v>14.25</v>
      </c>
      <c r="I33" s="40">
        <f t="shared" si="2"/>
        <v>21</v>
      </c>
      <c r="J33" s="41">
        <f t="shared" si="3"/>
        <v>1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/>
      <c r="E34" s="49">
        <v>16.75</v>
      </c>
      <c r="F34" s="37"/>
      <c r="G34" s="38" t="str">
        <f t="shared" si="0"/>
        <v/>
      </c>
      <c r="H34" s="39">
        <f t="shared" si="1"/>
        <v>16.75</v>
      </c>
      <c r="I34" s="40">
        <f t="shared" si="2"/>
        <v>15</v>
      </c>
      <c r="J34" s="41">
        <f t="shared" si="3"/>
        <v>1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/>
      <c r="E35" s="49">
        <v>24</v>
      </c>
      <c r="F35" s="37">
        <v>2</v>
      </c>
      <c r="G35" s="38" t="str">
        <f t="shared" si="0"/>
        <v/>
      </c>
      <c r="H35" s="39">
        <f t="shared" si="1"/>
        <v>24.0002</v>
      </c>
      <c r="I35" s="40">
        <f t="shared" si="2"/>
        <v>5</v>
      </c>
      <c r="J35" s="41">
        <f t="shared" si="3"/>
        <v>1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/>
      <c r="E36" s="49">
        <v>23.25</v>
      </c>
      <c r="F36" s="37"/>
      <c r="G36" s="38" t="str">
        <f t="shared" si="0"/>
        <v/>
      </c>
      <c r="H36" s="39">
        <f t="shared" si="1"/>
        <v>23.25</v>
      </c>
      <c r="I36" s="40">
        <f t="shared" si="2"/>
        <v>8</v>
      </c>
      <c r="J36" s="41">
        <f t="shared" si="3"/>
        <v>1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17</v>
      </c>
      <c r="F37" s="37">
        <v>1</v>
      </c>
      <c r="G37" s="38" t="str">
        <f t="shared" si="0"/>
        <v/>
      </c>
      <c r="H37" s="39">
        <f t="shared" si="1"/>
        <v>17.0001</v>
      </c>
      <c r="I37" s="40">
        <f t="shared" si="2"/>
        <v>13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22.5</v>
      </c>
      <c r="F38" s="37"/>
      <c r="G38" s="38" t="str">
        <f t="shared" si="0"/>
        <v/>
      </c>
      <c r="H38" s="39">
        <f t="shared" si="1"/>
        <v>22.5</v>
      </c>
      <c r="I38" s="40">
        <f t="shared" si="2"/>
        <v>10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27.25</v>
      </c>
      <c r="F39" s="37"/>
      <c r="G39" s="38" t="str">
        <f t="shared" si="0"/>
        <v/>
      </c>
      <c r="H39" s="39">
        <f t="shared" si="1"/>
        <v>27.25</v>
      </c>
      <c r="I39" s="40">
        <f t="shared" si="2"/>
        <v>1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5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5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5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5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44" priority="5" operator="greaterThan">
      <formula>1</formula>
    </cfRule>
  </conditionalFormatting>
  <conditionalFormatting sqref="I4:I44">
    <cfRule type="cellIs" dxfId="43" priority="3" stopIfTrue="1" operator="equal">
      <formula>"error"</formula>
    </cfRule>
    <cfRule type="cellIs" dxfId="42" priority="4" stopIfTrue="1" operator="lessThan">
      <formula>9</formula>
    </cfRule>
  </conditionalFormatting>
  <conditionalFormatting sqref="G4:G43">
    <cfRule type="cellIs" dxfId="41" priority="2" stopIfTrue="1" operator="equal">
      <formula>"err"</formula>
    </cfRule>
  </conditionalFormatting>
  <conditionalFormatting sqref="C4:C43">
    <cfRule type="cellIs" dxfId="40" priority="1" operator="equal">
      <formula>0</formula>
    </cfRule>
  </conditionalFormatting>
  <dataValidations count="1">
    <dataValidation type="list" allowBlank="1" showInputMessage="1" showErrorMessage="1" sqref="D4:D43">
      <formula1>"P,NS,DQ,Tier 1, Tier 2, Tier 3, Tier 4"</formula1>
    </dataValidation>
  </dataValidations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4" workbookViewId="0">
      <selection activeCell="D43" sqref="D43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41.28515625" style="24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Setup!F19</f>
        <v>Meteorology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36</v>
      </c>
      <c r="F4" s="37">
        <v>1</v>
      </c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36.000100000000003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11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27</v>
      </c>
      <c r="F5" s="37">
        <v>1</v>
      </c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27.0001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27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Sacred Heart Blue</v>
      </c>
      <c r="D6" s="37"/>
      <c r="E6" s="49">
        <v>26</v>
      </c>
      <c r="F6" s="37"/>
      <c r="G6" s="38" t="str">
        <f t="shared" si="0"/>
        <v/>
      </c>
      <c r="H6" s="39">
        <f t="shared" si="1"/>
        <v>26</v>
      </c>
      <c r="I6" s="40">
        <f t="shared" si="2"/>
        <v>28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East Middle Blue</v>
      </c>
      <c r="O6" s="19"/>
    </row>
    <row r="7" spans="2:15" ht="18">
      <c r="B7" s="35">
        <f>[1]Setup!B7</f>
        <v>4</v>
      </c>
      <c r="C7" s="48" t="str">
        <f>Setup!C7</f>
        <v>Sacred Heart Gold</v>
      </c>
      <c r="D7" s="37" t="s">
        <v>78</v>
      </c>
      <c r="E7" s="49"/>
      <c r="F7" s="37"/>
      <c r="G7" s="38" t="str">
        <f t="shared" si="0"/>
        <v/>
      </c>
      <c r="H7" s="39" t="str">
        <f t="shared" si="1"/>
        <v>--</v>
      </c>
      <c r="I7" s="40">
        <f t="shared" si="2"/>
        <v>37</v>
      </c>
      <c r="J7" s="41">
        <f t="shared" si="3"/>
        <v>7</v>
      </c>
      <c r="K7" s="36"/>
      <c r="L7" s="42"/>
      <c r="M7" s="38">
        <v>2</v>
      </c>
      <c r="N7" s="44" t="str">
        <f t="shared" ref="N7:N15" si="4">INDEX($C$4:$C$43,MATCH(M7,$I$4:$I$43,0))</f>
        <v>Boulan Park Purple</v>
      </c>
      <c r="O7" s="19"/>
    </row>
    <row r="8" spans="2:15" ht="18">
      <c r="B8" s="35">
        <f>[1]Setup!B8</f>
        <v>5</v>
      </c>
      <c r="C8" s="48" t="str">
        <f>Setup!C8</f>
        <v>Larson Red</v>
      </c>
      <c r="D8" s="37"/>
      <c r="E8" s="49">
        <v>33</v>
      </c>
      <c r="F8" s="37">
        <v>2</v>
      </c>
      <c r="G8" s="38" t="str">
        <f t="shared" si="0"/>
        <v/>
      </c>
      <c r="H8" s="39">
        <f t="shared" si="1"/>
        <v>33.0002</v>
      </c>
      <c r="I8" s="40">
        <f t="shared" si="2"/>
        <v>15</v>
      </c>
      <c r="J8" s="41">
        <f t="shared" si="3"/>
        <v>1</v>
      </c>
      <c r="K8" s="36"/>
      <c r="L8" s="42"/>
      <c r="M8" s="38">
        <v>3</v>
      </c>
      <c r="N8" s="44" t="str">
        <f t="shared" si="4"/>
        <v>Hillside Green</v>
      </c>
      <c r="O8" s="19"/>
    </row>
    <row r="9" spans="2:15" ht="18">
      <c r="B9" s="35">
        <f>[1]Setup!B9</f>
        <v>6</v>
      </c>
      <c r="C9" s="48" t="str">
        <f>Setup!C9</f>
        <v>Larson Blue</v>
      </c>
      <c r="D9" s="37"/>
      <c r="E9" s="49">
        <v>30</v>
      </c>
      <c r="F9" s="37">
        <v>1</v>
      </c>
      <c r="G9" s="38" t="str">
        <f t="shared" si="0"/>
        <v/>
      </c>
      <c r="H9" s="39">
        <f t="shared" si="1"/>
        <v>30.0001</v>
      </c>
      <c r="I9" s="40">
        <f t="shared" si="2"/>
        <v>21</v>
      </c>
      <c r="J9" s="41">
        <f t="shared" si="3"/>
        <v>1</v>
      </c>
      <c r="K9" s="36"/>
      <c r="L9" s="42"/>
      <c r="M9" s="38">
        <v>4</v>
      </c>
      <c r="N9" s="44" t="str">
        <f t="shared" si="4"/>
        <v>Saline Middle School</v>
      </c>
      <c r="O9" s="19"/>
    </row>
    <row r="10" spans="2:15" ht="18">
      <c r="B10" s="35">
        <f>[1]Setup!B10</f>
        <v>7</v>
      </c>
      <c r="C10" s="48" t="str">
        <f>Setup!C10</f>
        <v>Meads Mill Gold</v>
      </c>
      <c r="D10" s="37"/>
      <c r="E10" s="49">
        <v>34</v>
      </c>
      <c r="F10" s="37"/>
      <c r="G10" s="38" t="str">
        <f t="shared" si="0"/>
        <v/>
      </c>
      <c r="H10" s="39">
        <f t="shared" si="1"/>
        <v>34</v>
      </c>
      <c r="I10" s="40">
        <f t="shared" si="2"/>
        <v>14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East Middle Yellow</v>
      </c>
      <c r="O10" s="19"/>
    </row>
    <row r="11" spans="2:15" ht="18">
      <c r="B11" s="35">
        <f>[1]Setup!B11</f>
        <v>8</v>
      </c>
      <c r="C11" s="48" t="str">
        <f>Setup!C11</f>
        <v>Saline Middle School</v>
      </c>
      <c r="D11" s="37"/>
      <c r="E11" s="49">
        <v>43</v>
      </c>
      <c r="F11" s="37"/>
      <c r="G11" s="38" t="str">
        <f t="shared" si="0"/>
        <v/>
      </c>
      <c r="H11" s="39">
        <f t="shared" si="1"/>
        <v>43</v>
      </c>
      <c r="I11" s="40">
        <f t="shared" si="2"/>
        <v>4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L’Anse Creuse Middle School South Gold</v>
      </c>
      <c r="O11" s="19"/>
    </row>
    <row r="12" spans="2:15" ht="18">
      <c r="B12" s="35">
        <f>[1]Setup!B12</f>
        <v>9</v>
      </c>
      <c r="C12" s="48" t="str">
        <f>Setup!C12</f>
        <v>Smith Gold</v>
      </c>
      <c r="D12" s="37"/>
      <c r="E12" s="49">
        <v>39</v>
      </c>
      <c r="F12" s="37">
        <v>1</v>
      </c>
      <c r="G12" s="38" t="str">
        <f t="shared" si="0"/>
        <v/>
      </c>
      <c r="H12" s="39">
        <f t="shared" si="1"/>
        <v>39.000100000000003</v>
      </c>
      <c r="I12" s="40">
        <f t="shared" si="2"/>
        <v>9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Clague Middle School Green</v>
      </c>
      <c r="O12" s="19"/>
    </row>
    <row r="13" spans="2:15" ht="18">
      <c r="B13" s="35">
        <f>[1]Setup!B13</f>
        <v>10</v>
      </c>
      <c r="C13" s="48" t="str">
        <f>Setup!C13</f>
        <v>Smith Black</v>
      </c>
      <c r="D13" s="37"/>
      <c r="E13" s="49">
        <v>24</v>
      </c>
      <c r="F13" s="37">
        <v>2</v>
      </c>
      <c r="G13" s="38" t="str">
        <f t="shared" si="0"/>
        <v/>
      </c>
      <c r="H13" s="39">
        <f t="shared" si="1"/>
        <v>24.0002</v>
      </c>
      <c r="I13" s="40">
        <f t="shared" si="2"/>
        <v>29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Muir Middle School Red</v>
      </c>
      <c r="O13" s="19"/>
    </row>
    <row r="14" spans="2:15" ht="18">
      <c r="B14" s="35">
        <f>[1]Setup!B14</f>
        <v>11</v>
      </c>
      <c r="C14" s="48" t="str">
        <f>Setup!C14</f>
        <v>Millington Jr. High</v>
      </c>
      <c r="D14" s="37"/>
      <c r="E14" s="49">
        <v>35</v>
      </c>
      <c r="F14" s="37">
        <v>1</v>
      </c>
      <c r="G14" s="38" t="str">
        <f t="shared" si="0"/>
        <v/>
      </c>
      <c r="H14" s="39">
        <f t="shared" si="1"/>
        <v>35.000100000000003</v>
      </c>
      <c r="I14" s="40">
        <f t="shared" si="2"/>
        <v>13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Smith Gold</v>
      </c>
      <c r="O14" s="19"/>
    </row>
    <row r="15" spans="2:15" ht="18">
      <c r="B15" s="35">
        <f>[1]Setup!B15</f>
        <v>12</v>
      </c>
      <c r="C15" s="48" t="str">
        <f>Setup!C15</f>
        <v>Boulan Park Purple</v>
      </c>
      <c r="D15" s="37"/>
      <c r="E15" s="49">
        <v>46</v>
      </c>
      <c r="F15" s="37"/>
      <c r="G15" s="38" t="str">
        <f t="shared" si="0"/>
        <v/>
      </c>
      <c r="H15" s="39">
        <f t="shared" si="1"/>
        <v>46</v>
      </c>
      <c r="I15" s="40">
        <f t="shared" si="2"/>
        <v>2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Hillside Blue</v>
      </c>
      <c r="O15" s="19"/>
    </row>
    <row r="16" spans="2:15" ht="18">
      <c r="B16" s="35">
        <f>[1]Setup!B16</f>
        <v>13</v>
      </c>
      <c r="C16" s="48" t="str">
        <f>Setup!C16</f>
        <v>Boulan Park Green</v>
      </c>
      <c r="D16" s="37"/>
      <c r="E16" s="49">
        <v>35</v>
      </c>
      <c r="F16" s="37">
        <v>2</v>
      </c>
      <c r="G16" s="38" t="str">
        <f t="shared" si="0"/>
        <v/>
      </c>
      <c r="H16" s="39">
        <f t="shared" si="1"/>
        <v>35.0002</v>
      </c>
      <c r="I16" s="40">
        <f t="shared" si="2"/>
        <v>12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47</v>
      </c>
      <c r="F17" s="37"/>
      <c r="G17" s="38" t="str">
        <f t="shared" si="0"/>
        <v/>
      </c>
      <c r="H17" s="39">
        <f t="shared" si="1"/>
        <v>47</v>
      </c>
      <c r="I17" s="40">
        <f t="shared" si="2"/>
        <v>1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/>
      <c r="E18" s="49">
        <v>42</v>
      </c>
      <c r="F18" s="37">
        <v>2</v>
      </c>
      <c r="G18" s="38" t="str">
        <f t="shared" si="0"/>
        <v/>
      </c>
      <c r="H18" s="39">
        <f t="shared" si="1"/>
        <v>42.0002</v>
      </c>
      <c r="I18" s="40">
        <f t="shared" si="2"/>
        <v>5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 t="s">
        <v>78</v>
      </c>
      <c r="E19" s="49"/>
      <c r="F19" s="37"/>
      <c r="G19" s="38" t="str">
        <f t="shared" si="0"/>
        <v/>
      </c>
      <c r="H19" s="39" t="str">
        <f t="shared" si="1"/>
        <v>--</v>
      </c>
      <c r="I19" s="40">
        <f t="shared" si="2"/>
        <v>37</v>
      </c>
      <c r="J19" s="41">
        <f t="shared" si="3"/>
        <v>7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/>
      <c r="E20" s="49">
        <v>28</v>
      </c>
      <c r="F20" s="37">
        <v>0</v>
      </c>
      <c r="G20" s="38" t="str">
        <f t="shared" si="0"/>
        <v/>
      </c>
      <c r="H20" s="39">
        <f t="shared" si="1"/>
        <v>28</v>
      </c>
      <c r="I20" s="40">
        <f t="shared" si="2"/>
        <v>25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/>
      <c r="E21" s="49">
        <v>31</v>
      </c>
      <c r="F21" s="37"/>
      <c r="G21" s="38" t="str">
        <f t="shared" si="0"/>
        <v/>
      </c>
      <c r="H21" s="39">
        <f t="shared" si="1"/>
        <v>31</v>
      </c>
      <c r="I21" s="40">
        <f t="shared" si="2"/>
        <v>19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19</v>
      </c>
      <c r="F22" s="37"/>
      <c r="G22" s="38" t="str">
        <f t="shared" si="0"/>
        <v/>
      </c>
      <c r="H22" s="39">
        <f t="shared" si="1"/>
        <v>19</v>
      </c>
      <c r="I22" s="40">
        <f t="shared" si="2"/>
        <v>32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33</v>
      </c>
      <c r="F23" s="37">
        <v>1</v>
      </c>
      <c r="G23" s="38" t="str">
        <f t="shared" si="0"/>
        <v/>
      </c>
      <c r="H23" s="39">
        <f t="shared" si="1"/>
        <v>33.000100000000003</v>
      </c>
      <c r="I23" s="40">
        <f t="shared" si="2"/>
        <v>16</v>
      </c>
      <c r="J23" s="41">
        <f t="shared" si="3"/>
        <v>2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/>
      <c r="E24" s="49">
        <v>33</v>
      </c>
      <c r="F24" s="37">
        <v>1</v>
      </c>
      <c r="G24" s="38" t="str">
        <f t="shared" si="0"/>
        <v/>
      </c>
      <c r="H24" s="39">
        <f t="shared" si="1"/>
        <v>33.000100000000003</v>
      </c>
      <c r="I24" s="40">
        <f t="shared" si="2"/>
        <v>16</v>
      </c>
      <c r="J24" s="41">
        <f t="shared" si="3"/>
        <v>2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/>
      <c r="E25" s="49">
        <v>24</v>
      </c>
      <c r="F25" s="37">
        <v>1</v>
      </c>
      <c r="G25" s="38" t="str">
        <f t="shared" si="0"/>
        <v/>
      </c>
      <c r="H25" s="39">
        <f t="shared" si="1"/>
        <v>24.0001</v>
      </c>
      <c r="I25" s="40">
        <f t="shared" si="2"/>
        <v>30</v>
      </c>
      <c r="J25" s="41">
        <f t="shared" si="3"/>
        <v>2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/>
      <c r="E26" s="49">
        <v>41</v>
      </c>
      <c r="F26" s="37"/>
      <c r="G26" s="38" t="str">
        <f t="shared" si="0"/>
        <v/>
      </c>
      <c r="H26" s="39">
        <f t="shared" si="1"/>
        <v>41</v>
      </c>
      <c r="I26" s="40">
        <f t="shared" si="2"/>
        <v>7</v>
      </c>
      <c r="J26" s="41">
        <f t="shared" si="3"/>
        <v>1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/>
      <c r="E27" s="49">
        <v>28</v>
      </c>
      <c r="F27" s="37">
        <v>2</v>
      </c>
      <c r="G27" s="38" t="str">
        <f t="shared" si="0"/>
        <v/>
      </c>
      <c r="H27" s="39">
        <f t="shared" si="1"/>
        <v>28.0002</v>
      </c>
      <c r="I27" s="40">
        <f t="shared" si="2"/>
        <v>23</v>
      </c>
      <c r="J27" s="41">
        <f t="shared" si="3"/>
        <v>1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/>
      <c r="E28" s="49">
        <v>32</v>
      </c>
      <c r="F28" s="37"/>
      <c r="G28" s="38" t="str">
        <f t="shared" si="0"/>
        <v/>
      </c>
      <c r="H28" s="39">
        <f t="shared" si="1"/>
        <v>32</v>
      </c>
      <c r="I28" s="40">
        <f t="shared" si="2"/>
        <v>18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/>
      <c r="E29" s="49">
        <v>29</v>
      </c>
      <c r="F29" s="37"/>
      <c r="G29" s="38" t="str">
        <f t="shared" si="0"/>
        <v/>
      </c>
      <c r="H29" s="39">
        <f t="shared" si="1"/>
        <v>29</v>
      </c>
      <c r="I29" s="40">
        <f t="shared" si="2"/>
        <v>22</v>
      </c>
      <c r="J29" s="41">
        <f t="shared" si="3"/>
        <v>1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/>
      <c r="E30" s="49">
        <v>28</v>
      </c>
      <c r="F30" s="37">
        <v>1</v>
      </c>
      <c r="G30" s="38" t="str">
        <f t="shared" si="0"/>
        <v/>
      </c>
      <c r="H30" s="39">
        <f t="shared" si="1"/>
        <v>28.0001</v>
      </c>
      <c r="I30" s="40">
        <f t="shared" si="2"/>
        <v>24</v>
      </c>
      <c r="J30" s="41">
        <f t="shared" si="3"/>
        <v>1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/>
      <c r="E31" s="49">
        <v>39</v>
      </c>
      <c r="F31" s="37">
        <v>2</v>
      </c>
      <c r="G31" s="38" t="str">
        <f t="shared" si="0"/>
        <v/>
      </c>
      <c r="H31" s="39">
        <f t="shared" si="1"/>
        <v>39.0002</v>
      </c>
      <c r="I31" s="40">
        <f t="shared" si="2"/>
        <v>8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/>
      <c r="E32" s="49">
        <v>24</v>
      </c>
      <c r="F32" s="37">
        <v>1</v>
      </c>
      <c r="G32" s="38" t="str">
        <f t="shared" si="0"/>
        <v/>
      </c>
      <c r="H32" s="39">
        <f t="shared" si="1"/>
        <v>24.0001</v>
      </c>
      <c r="I32" s="40">
        <f t="shared" si="2"/>
        <v>30</v>
      </c>
      <c r="J32" s="41">
        <f t="shared" si="3"/>
        <v>2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/>
      <c r="E33" s="49">
        <v>27</v>
      </c>
      <c r="F33" s="37">
        <v>2</v>
      </c>
      <c r="G33" s="38" t="str">
        <f t="shared" si="0"/>
        <v/>
      </c>
      <c r="H33" s="39">
        <f t="shared" si="1"/>
        <v>27.0002</v>
      </c>
      <c r="I33" s="40">
        <f t="shared" si="2"/>
        <v>26</v>
      </c>
      <c r="J33" s="41">
        <f t="shared" si="3"/>
        <v>1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/>
      <c r="E34" s="49">
        <v>42</v>
      </c>
      <c r="F34" s="37">
        <v>1</v>
      </c>
      <c r="G34" s="38" t="str">
        <f t="shared" si="0"/>
        <v/>
      </c>
      <c r="H34" s="39">
        <f t="shared" si="1"/>
        <v>42.000100000000003</v>
      </c>
      <c r="I34" s="40">
        <f t="shared" si="2"/>
        <v>6</v>
      </c>
      <c r="J34" s="41">
        <f t="shared" si="3"/>
        <v>1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/>
      <c r="E35" s="49">
        <v>30</v>
      </c>
      <c r="F35" s="37">
        <v>2</v>
      </c>
      <c r="G35" s="38" t="str">
        <f t="shared" si="0"/>
        <v/>
      </c>
      <c r="H35" s="39">
        <f t="shared" si="1"/>
        <v>30.0002</v>
      </c>
      <c r="I35" s="40">
        <f t="shared" si="2"/>
        <v>20</v>
      </c>
      <c r="J35" s="41">
        <f t="shared" si="3"/>
        <v>1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 t="s">
        <v>78</v>
      </c>
      <c r="E36" s="49"/>
      <c r="F36" s="37"/>
      <c r="G36" s="38" t="str">
        <f t="shared" si="0"/>
        <v/>
      </c>
      <c r="H36" s="39" t="str">
        <f t="shared" si="1"/>
        <v>--</v>
      </c>
      <c r="I36" s="40">
        <f t="shared" si="2"/>
        <v>37</v>
      </c>
      <c r="J36" s="41">
        <f t="shared" si="3"/>
        <v>7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10</v>
      </c>
      <c r="F37" s="37"/>
      <c r="G37" s="38" t="str">
        <f t="shared" si="0"/>
        <v/>
      </c>
      <c r="H37" s="39">
        <f t="shared" si="1"/>
        <v>10</v>
      </c>
      <c r="I37" s="40">
        <f t="shared" si="2"/>
        <v>33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45</v>
      </c>
      <c r="F38" s="37"/>
      <c r="G38" s="38" t="str">
        <f t="shared" si="0"/>
        <v/>
      </c>
      <c r="H38" s="39">
        <f t="shared" si="1"/>
        <v>45</v>
      </c>
      <c r="I38" s="40">
        <f t="shared" si="2"/>
        <v>3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36</v>
      </c>
      <c r="F39" s="37">
        <v>2</v>
      </c>
      <c r="G39" s="38" t="str">
        <f t="shared" si="0"/>
        <v/>
      </c>
      <c r="H39" s="39">
        <f t="shared" si="1"/>
        <v>36.0002</v>
      </c>
      <c r="I39" s="40">
        <f t="shared" si="2"/>
        <v>10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7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7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7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7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39" priority="5" operator="greaterThan">
      <formula>1</formula>
    </cfRule>
  </conditionalFormatting>
  <conditionalFormatting sqref="I4:I44">
    <cfRule type="cellIs" dxfId="38" priority="3" stopIfTrue="1" operator="equal">
      <formula>"error"</formula>
    </cfRule>
    <cfRule type="cellIs" dxfId="37" priority="4" stopIfTrue="1" operator="lessThan">
      <formula>9</formula>
    </cfRule>
  </conditionalFormatting>
  <conditionalFormatting sqref="G4:G43">
    <cfRule type="cellIs" dxfId="36" priority="2" stopIfTrue="1" operator="equal">
      <formula>"err"</formula>
    </cfRule>
  </conditionalFormatting>
  <conditionalFormatting sqref="C4:C43">
    <cfRule type="cellIs" dxfId="35" priority="1" operator="equal">
      <formula>0</formula>
    </cfRule>
  </conditionalFormatting>
  <dataValidations count="1">
    <dataValidation type="list" allowBlank="1" showInputMessage="1" showErrorMessage="1" sqref="D4:D43">
      <formula1>"P,NS,DQ,Tier 1, Tier 2, Tier 3, Tier 4"</formula1>
    </dataValidation>
  </dataValidations>
  <pageMargins left="0.7" right="0.7" top="0.75" bottom="0.75" header="0.3" footer="0.3"/>
  <pageSetup scale="57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4" workbookViewId="0">
      <selection activeCell="N40" sqref="N40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Setup!F20</f>
        <v>Mission Possible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987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987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2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670.5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670.5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6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Sacred Heart Blue</v>
      </c>
      <c r="D6" s="37" t="s">
        <v>81</v>
      </c>
      <c r="E6" s="49">
        <v>334.9</v>
      </c>
      <c r="F6" s="37"/>
      <c r="G6" s="38" t="str">
        <f t="shared" si="0"/>
        <v/>
      </c>
      <c r="H6" s="39">
        <f t="shared" si="1"/>
        <v>-9665.1</v>
      </c>
      <c r="I6" s="40">
        <f t="shared" si="2"/>
        <v>29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Hillside Green</v>
      </c>
      <c r="O6" s="19"/>
    </row>
    <row r="7" spans="2:15" ht="18">
      <c r="B7" s="35">
        <f>[1]Setup!B7</f>
        <v>4</v>
      </c>
      <c r="C7" s="48" t="str">
        <f>Setup!C7</f>
        <v>Sacred Heart Gold</v>
      </c>
      <c r="D7" s="37" t="s">
        <v>78</v>
      </c>
      <c r="E7" s="49">
        <v>0</v>
      </c>
      <c r="F7" s="37"/>
      <c r="G7" s="38" t="str">
        <f t="shared" si="0"/>
        <v/>
      </c>
      <c r="H7" s="39" t="str">
        <f t="shared" si="1"/>
        <v>--</v>
      </c>
      <c r="I7" s="40">
        <f t="shared" si="2"/>
        <v>37</v>
      </c>
      <c r="J7" s="41">
        <f t="shared" si="3"/>
        <v>10</v>
      </c>
      <c r="K7" s="36"/>
      <c r="L7" s="42"/>
      <c r="M7" s="38">
        <v>2</v>
      </c>
      <c r="N7" s="44" t="str">
        <f t="shared" ref="N7:N15" si="4">INDEX($C$4:$C$43,MATCH(M7,$I$4:$I$43,0))</f>
        <v>BCS Black</v>
      </c>
      <c r="O7" s="19"/>
    </row>
    <row r="8" spans="2:15" ht="18">
      <c r="B8" s="35">
        <f>[1]Setup!B8</f>
        <v>5</v>
      </c>
      <c r="C8" s="48" t="str">
        <f>Setup!C8</f>
        <v>Larson Red</v>
      </c>
      <c r="D8" s="37"/>
      <c r="E8" s="49">
        <v>543.6</v>
      </c>
      <c r="F8" s="37"/>
      <c r="G8" s="38" t="str">
        <f t="shared" si="0"/>
        <v/>
      </c>
      <c r="H8" s="39">
        <f t="shared" si="1"/>
        <v>543.6</v>
      </c>
      <c r="I8" s="40">
        <f t="shared" si="2"/>
        <v>17</v>
      </c>
      <c r="J8" s="41">
        <f t="shared" si="3"/>
        <v>1</v>
      </c>
      <c r="K8" s="36"/>
      <c r="L8" s="42"/>
      <c r="M8" s="38">
        <v>3</v>
      </c>
      <c r="N8" s="44" t="str">
        <f t="shared" si="4"/>
        <v>Meads Mill Gold</v>
      </c>
      <c r="O8" s="19"/>
    </row>
    <row r="9" spans="2:15" ht="18">
      <c r="B9" s="35">
        <f>[1]Setup!B9</f>
        <v>6</v>
      </c>
      <c r="C9" s="48" t="str">
        <f>Setup!C9</f>
        <v>Larson Blue</v>
      </c>
      <c r="D9" s="37"/>
      <c r="E9" s="49">
        <v>615</v>
      </c>
      <c r="F9" s="37"/>
      <c r="G9" s="38" t="str">
        <f t="shared" si="0"/>
        <v/>
      </c>
      <c r="H9" s="39">
        <f t="shared" si="1"/>
        <v>615</v>
      </c>
      <c r="I9" s="40">
        <f t="shared" si="2"/>
        <v>10</v>
      </c>
      <c r="J9" s="41">
        <f t="shared" si="3"/>
        <v>1</v>
      </c>
      <c r="K9" s="36"/>
      <c r="L9" s="42"/>
      <c r="M9" s="38">
        <v>4</v>
      </c>
      <c r="N9" s="44" t="str">
        <f t="shared" si="4"/>
        <v>Scranton Middle School</v>
      </c>
      <c r="O9" s="19"/>
    </row>
    <row r="10" spans="2:15" ht="18">
      <c r="B10" s="35">
        <f>[1]Setup!B10</f>
        <v>7</v>
      </c>
      <c r="C10" s="48" t="str">
        <f>Setup!C10</f>
        <v>Meads Mill Gold</v>
      </c>
      <c r="D10" s="37"/>
      <c r="E10" s="49">
        <v>861.5</v>
      </c>
      <c r="F10" s="37"/>
      <c r="G10" s="38" t="str">
        <f t="shared" si="0"/>
        <v/>
      </c>
      <c r="H10" s="39">
        <f t="shared" si="1"/>
        <v>861.5</v>
      </c>
      <c r="I10" s="40">
        <f t="shared" si="2"/>
        <v>3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Baker Middle School</v>
      </c>
      <c r="O10" s="19"/>
    </row>
    <row r="11" spans="2:15" ht="18">
      <c r="B11" s="35">
        <f>[1]Setup!B11</f>
        <v>8</v>
      </c>
      <c r="C11" s="48" t="str">
        <f>Setup!C11</f>
        <v>Saline Middle School</v>
      </c>
      <c r="D11" s="37"/>
      <c r="E11" s="49">
        <v>635.20000000000005</v>
      </c>
      <c r="F11" s="37"/>
      <c r="G11" s="38" t="str">
        <f t="shared" si="0"/>
        <v/>
      </c>
      <c r="H11" s="39">
        <f t="shared" si="1"/>
        <v>635.20000000000005</v>
      </c>
      <c r="I11" s="40">
        <f t="shared" si="2"/>
        <v>8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BCS Gold</v>
      </c>
      <c r="O11" s="19"/>
    </row>
    <row r="12" spans="2:15" ht="18">
      <c r="B12" s="35">
        <f>[1]Setup!B12</f>
        <v>9</v>
      </c>
      <c r="C12" s="48" t="str">
        <f>Setup!C12</f>
        <v>Smith Gold</v>
      </c>
      <c r="D12" s="37"/>
      <c r="E12" s="49">
        <v>630.1</v>
      </c>
      <c r="F12" s="37"/>
      <c r="G12" s="38" t="str">
        <f t="shared" si="0"/>
        <v/>
      </c>
      <c r="H12" s="39">
        <f t="shared" si="1"/>
        <v>630.1</v>
      </c>
      <c r="I12" s="40">
        <f t="shared" si="2"/>
        <v>9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Power Upper Elementary</v>
      </c>
      <c r="O12" s="19"/>
    </row>
    <row r="13" spans="2:15" ht="18">
      <c r="B13" s="35">
        <f>[1]Setup!B13</f>
        <v>10</v>
      </c>
      <c r="C13" s="48" t="str">
        <f>Setup!C13</f>
        <v>Smith Black</v>
      </c>
      <c r="D13" s="37"/>
      <c r="E13" s="49">
        <v>513.79999999999995</v>
      </c>
      <c r="F13" s="37"/>
      <c r="G13" s="38" t="str">
        <f t="shared" si="0"/>
        <v/>
      </c>
      <c r="H13" s="39">
        <f t="shared" si="1"/>
        <v>513.79999999999995</v>
      </c>
      <c r="I13" s="40">
        <f t="shared" si="2"/>
        <v>21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Saline Middle School</v>
      </c>
      <c r="O13" s="19"/>
    </row>
    <row r="14" spans="2:15" ht="18">
      <c r="B14" s="35">
        <f>[1]Setup!B14</f>
        <v>11</v>
      </c>
      <c r="C14" s="48" t="str">
        <f>Setup!C14</f>
        <v>Millington Jr. High</v>
      </c>
      <c r="D14" s="37" t="s">
        <v>81</v>
      </c>
      <c r="E14" s="49">
        <v>627.4</v>
      </c>
      <c r="F14" s="37"/>
      <c r="G14" s="38" t="str">
        <f t="shared" si="0"/>
        <v/>
      </c>
      <c r="H14" s="39">
        <f t="shared" si="1"/>
        <v>-9372.6</v>
      </c>
      <c r="I14" s="40">
        <f t="shared" si="2"/>
        <v>26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Smith Gold</v>
      </c>
      <c r="O14" s="19"/>
    </row>
    <row r="15" spans="2:15" ht="18">
      <c r="B15" s="35">
        <f>[1]Setup!B15</f>
        <v>12</v>
      </c>
      <c r="C15" s="48" t="str">
        <f>Setup!C15</f>
        <v>Boulan Park Purple</v>
      </c>
      <c r="D15" s="37"/>
      <c r="E15" s="49">
        <v>545.5</v>
      </c>
      <c r="F15" s="37"/>
      <c r="G15" s="38" t="str">
        <f t="shared" si="0"/>
        <v/>
      </c>
      <c r="H15" s="39">
        <f t="shared" si="1"/>
        <v>545.5</v>
      </c>
      <c r="I15" s="40">
        <f t="shared" si="2"/>
        <v>16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Larson Blue</v>
      </c>
      <c r="O15" s="19"/>
    </row>
    <row r="16" spans="2:15" ht="18">
      <c r="B16" s="35">
        <f>[1]Setup!B16</f>
        <v>13</v>
      </c>
      <c r="C16" s="48" t="str">
        <f>Setup!C16</f>
        <v>Boulan Park Green</v>
      </c>
      <c r="D16" s="37"/>
      <c r="E16" s="49">
        <v>331</v>
      </c>
      <c r="F16" s="37"/>
      <c r="G16" s="38" t="str">
        <f t="shared" si="0"/>
        <v/>
      </c>
      <c r="H16" s="39">
        <f t="shared" si="1"/>
        <v>331</v>
      </c>
      <c r="I16" s="40">
        <f t="shared" si="2"/>
        <v>25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574</v>
      </c>
      <c r="F17" s="37"/>
      <c r="G17" s="38" t="str">
        <f t="shared" si="0"/>
        <v/>
      </c>
      <c r="H17" s="39">
        <f t="shared" si="1"/>
        <v>574</v>
      </c>
      <c r="I17" s="40">
        <f t="shared" si="2"/>
        <v>13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/>
      <c r="E18" s="49">
        <v>548.5</v>
      </c>
      <c r="F18" s="37"/>
      <c r="G18" s="38" t="str">
        <f t="shared" si="0"/>
        <v/>
      </c>
      <c r="H18" s="39">
        <f t="shared" si="1"/>
        <v>548.5</v>
      </c>
      <c r="I18" s="40">
        <f t="shared" si="2"/>
        <v>15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/>
      <c r="E19" s="49">
        <v>638.20000000000005</v>
      </c>
      <c r="F19" s="37"/>
      <c r="G19" s="38" t="str">
        <f t="shared" si="0"/>
        <v/>
      </c>
      <c r="H19" s="39">
        <f t="shared" si="1"/>
        <v>638.20000000000005</v>
      </c>
      <c r="I19" s="40">
        <f t="shared" si="2"/>
        <v>7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/>
      <c r="E20" s="49">
        <v>520.4</v>
      </c>
      <c r="F20" s="37"/>
      <c r="G20" s="38" t="str">
        <f t="shared" si="0"/>
        <v/>
      </c>
      <c r="H20" s="39">
        <f t="shared" si="1"/>
        <v>520.4</v>
      </c>
      <c r="I20" s="40">
        <f t="shared" si="2"/>
        <v>20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/>
      <c r="E21" s="49">
        <v>466.6</v>
      </c>
      <c r="F21" s="37"/>
      <c r="G21" s="38" t="str">
        <f t="shared" si="0"/>
        <v/>
      </c>
      <c r="H21" s="39">
        <f t="shared" si="1"/>
        <v>466.6</v>
      </c>
      <c r="I21" s="40">
        <f t="shared" si="2"/>
        <v>24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735.7</v>
      </c>
      <c r="F22" s="37"/>
      <c r="G22" s="38" t="str">
        <f t="shared" si="0"/>
        <v/>
      </c>
      <c r="H22" s="39">
        <f t="shared" si="1"/>
        <v>735.7</v>
      </c>
      <c r="I22" s="40">
        <f t="shared" si="2"/>
        <v>4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692</v>
      </c>
      <c r="F23" s="37"/>
      <c r="G23" s="38" t="str">
        <f t="shared" si="0"/>
        <v/>
      </c>
      <c r="H23" s="39">
        <f t="shared" si="1"/>
        <v>692</v>
      </c>
      <c r="I23" s="40">
        <f t="shared" si="2"/>
        <v>5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/>
      <c r="E24" s="49">
        <v>607.4</v>
      </c>
      <c r="F24" s="37"/>
      <c r="G24" s="38" t="str">
        <f t="shared" si="0"/>
        <v/>
      </c>
      <c r="H24" s="39">
        <f t="shared" si="1"/>
        <v>607.4</v>
      </c>
      <c r="I24" s="40">
        <f t="shared" si="2"/>
        <v>12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 t="s">
        <v>78</v>
      </c>
      <c r="E25" s="49"/>
      <c r="F25" s="37"/>
      <c r="G25" s="38" t="str">
        <f t="shared" si="0"/>
        <v/>
      </c>
      <c r="H25" s="39" t="str">
        <f t="shared" si="1"/>
        <v>--</v>
      </c>
      <c r="I25" s="40">
        <f t="shared" si="2"/>
        <v>37</v>
      </c>
      <c r="J25" s="41">
        <f t="shared" si="3"/>
        <v>10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/>
      <c r="E26" s="49">
        <v>533</v>
      </c>
      <c r="F26" s="37"/>
      <c r="G26" s="38" t="str">
        <f t="shared" si="0"/>
        <v/>
      </c>
      <c r="H26" s="39">
        <f t="shared" si="1"/>
        <v>533</v>
      </c>
      <c r="I26" s="40">
        <f t="shared" si="2"/>
        <v>19</v>
      </c>
      <c r="J26" s="41">
        <f t="shared" si="3"/>
        <v>1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 t="s">
        <v>78</v>
      </c>
      <c r="E27" s="49"/>
      <c r="F27" s="37"/>
      <c r="G27" s="38" t="str">
        <f t="shared" si="0"/>
        <v/>
      </c>
      <c r="H27" s="39" t="str">
        <f t="shared" si="1"/>
        <v>--</v>
      </c>
      <c r="I27" s="40">
        <f t="shared" si="2"/>
        <v>37</v>
      </c>
      <c r="J27" s="41">
        <f t="shared" si="3"/>
        <v>10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 t="s">
        <v>81</v>
      </c>
      <c r="E28" s="49">
        <v>556.5</v>
      </c>
      <c r="F28" s="37"/>
      <c r="G28" s="38" t="str">
        <f t="shared" si="0"/>
        <v/>
      </c>
      <c r="H28" s="39">
        <f t="shared" si="1"/>
        <v>-9443.5</v>
      </c>
      <c r="I28" s="40">
        <f t="shared" si="2"/>
        <v>27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 t="s">
        <v>81</v>
      </c>
      <c r="E29" s="49">
        <v>367.3</v>
      </c>
      <c r="F29" s="37"/>
      <c r="G29" s="38" t="str">
        <f t="shared" si="0"/>
        <v/>
      </c>
      <c r="H29" s="39">
        <f t="shared" si="1"/>
        <v>-9632.7000000000007</v>
      </c>
      <c r="I29" s="40">
        <f t="shared" si="2"/>
        <v>28</v>
      </c>
      <c r="J29" s="41">
        <f t="shared" si="3"/>
        <v>1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 t="s">
        <v>81</v>
      </c>
      <c r="E30" s="49">
        <v>194</v>
      </c>
      <c r="F30" s="37"/>
      <c r="G30" s="38" t="str">
        <f t="shared" si="0"/>
        <v/>
      </c>
      <c r="H30" s="39">
        <f t="shared" si="1"/>
        <v>-9806</v>
      </c>
      <c r="I30" s="40">
        <f t="shared" si="2"/>
        <v>30</v>
      </c>
      <c r="J30" s="41">
        <f t="shared" si="3"/>
        <v>1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/>
      <c r="E31" s="49">
        <v>567.1</v>
      </c>
      <c r="F31" s="37"/>
      <c r="G31" s="38" t="str">
        <f t="shared" si="0"/>
        <v/>
      </c>
      <c r="H31" s="39">
        <f t="shared" si="1"/>
        <v>567.1</v>
      </c>
      <c r="I31" s="40">
        <f t="shared" si="2"/>
        <v>14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/>
      <c r="E32" s="49">
        <v>492.7</v>
      </c>
      <c r="F32" s="37"/>
      <c r="G32" s="38" t="str">
        <f t="shared" si="0"/>
        <v/>
      </c>
      <c r="H32" s="39">
        <f t="shared" si="1"/>
        <v>492.7</v>
      </c>
      <c r="I32" s="40">
        <f t="shared" si="2"/>
        <v>23</v>
      </c>
      <c r="J32" s="41">
        <f t="shared" si="3"/>
        <v>1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 t="s">
        <v>78</v>
      </c>
      <c r="E33" s="49"/>
      <c r="F33" s="37"/>
      <c r="G33" s="38" t="str">
        <f t="shared" si="0"/>
        <v/>
      </c>
      <c r="H33" s="39" t="str">
        <f t="shared" si="1"/>
        <v>--</v>
      </c>
      <c r="I33" s="40">
        <f t="shared" si="2"/>
        <v>37</v>
      </c>
      <c r="J33" s="41">
        <f t="shared" si="3"/>
        <v>10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/>
      <c r="E34" s="49">
        <v>505.1</v>
      </c>
      <c r="F34" s="37"/>
      <c r="G34" s="38" t="str">
        <f t="shared" si="0"/>
        <v/>
      </c>
      <c r="H34" s="39">
        <f t="shared" si="1"/>
        <v>505.1</v>
      </c>
      <c r="I34" s="40">
        <f t="shared" si="2"/>
        <v>22</v>
      </c>
      <c r="J34" s="41">
        <f t="shared" si="3"/>
        <v>1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 t="s">
        <v>78</v>
      </c>
      <c r="E35" s="49"/>
      <c r="F35" s="37"/>
      <c r="G35" s="38" t="str">
        <f t="shared" si="0"/>
        <v/>
      </c>
      <c r="H35" s="39" t="str">
        <f t="shared" si="1"/>
        <v>--</v>
      </c>
      <c r="I35" s="40">
        <f t="shared" si="2"/>
        <v>37</v>
      </c>
      <c r="J35" s="41">
        <f t="shared" si="3"/>
        <v>10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 t="s">
        <v>78</v>
      </c>
      <c r="E36" s="49"/>
      <c r="F36" s="37"/>
      <c r="G36" s="38" t="str">
        <f t="shared" si="0"/>
        <v/>
      </c>
      <c r="H36" s="39" t="str">
        <f t="shared" si="1"/>
        <v>--</v>
      </c>
      <c r="I36" s="40">
        <f t="shared" si="2"/>
        <v>37</v>
      </c>
      <c r="J36" s="41">
        <f t="shared" si="3"/>
        <v>10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535.1</v>
      </c>
      <c r="F37" s="37"/>
      <c r="G37" s="38" t="str">
        <f t="shared" si="0"/>
        <v/>
      </c>
      <c r="H37" s="39">
        <f t="shared" si="1"/>
        <v>535.1</v>
      </c>
      <c r="I37" s="40">
        <f t="shared" si="2"/>
        <v>18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1027.2</v>
      </c>
      <c r="F38" s="37"/>
      <c r="G38" s="38" t="str">
        <f t="shared" si="0"/>
        <v/>
      </c>
      <c r="H38" s="39">
        <f t="shared" si="1"/>
        <v>1027.2</v>
      </c>
      <c r="I38" s="40">
        <f t="shared" si="2"/>
        <v>1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609.79999999999995</v>
      </c>
      <c r="F39" s="37"/>
      <c r="G39" s="38" t="str">
        <f t="shared" si="0"/>
        <v/>
      </c>
      <c r="H39" s="39">
        <f t="shared" si="1"/>
        <v>609.79999999999995</v>
      </c>
      <c r="I39" s="40">
        <f t="shared" si="2"/>
        <v>11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10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10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10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10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34" priority="5" operator="greaterThan">
      <formula>1</formula>
    </cfRule>
  </conditionalFormatting>
  <conditionalFormatting sqref="I4:I44">
    <cfRule type="cellIs" dxfId="33" priority="3" stopIfTrue="1" operator="equal">
      <formula>"error"</formula>
    </cfRule>
    <cfRule type="cellIs" dxfId="32" priority="4" stopIfTrue="1" operator="lessThan">
      <formula>9</formula>
    </cfRule>
  </conditionalFormatting>
  <conditionalFormatting sqref="G4:G43">
    <cfRule type="cellIs" dxfId="31" priority="2" stopIfTrue="1" operator="equal">
      <formula>"err"</formula>
    </cfRule>
  </conditionalFormatting>
  <conditionalFormatting sqref="C4:C43">
    <cfRule type="cellIs" dxfId="30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workbookViewId="0">
      <selection activeCell="Q24" sqref="Q24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Setup!F21</f>
        <v>Picture This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12</v>
      </c>
      <c r="F4" s="37">
        <v>1</v>
      </c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12.0001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3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6</v>
      </c>
      <c r="F5" s="37">
        <v>1</v>
      </c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6.0000999999999998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16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Sacred Heart Blue</v>
      </c>
      <c r="D6" s="37"/>
      <c r="E6" s="49">
        <v>0</v>
      </c>
      <c r="F6" s="37">
        <v>2</v>
      </c>
      <c r="G6" s="38" t="str">
        <f t="shared" si="0"/>
        <v>err</v>
      </c>
      <c r="H6" s="39">
        <f t="shared" si="1"/>
        <v>2.0000000000000001E-4</v>
      </c>
      <c r="I6" s="40">
        <f t="shared" si="2"/>
        <v>34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Emerson Green</v>
      </c>
      <c r="O6" s="19"/>
    </row>
    <row r="7" spans="2:15" ht="18">
      <c r="B7" s="35">
        <f>[1]Setup!B7</f>
        <v>4</v>
      </c>
      <c r="C7" s="48" t="str">
        <f>Setup!C7</f>
        <v>Sacred Heart Gold</v>
      </c>
      <c r="D7" s="37"/>
      <c r="E7" s="49">
        <v>1</v>
      </c>
      <c r="F7" s="37">
        <v>2</v>
      </c>
      <c r="G7" s="38" t="str">
        <f t="shared" si="0"/>
        <v/>
      </c>
      <c r="H7" s="39">
        <f t="shared" si="1"/>
        <v>1.0002</v>
      </c>
      <c r="I7" s="40">
        <f t="shared" si="2"/>
        <v>32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East Middle Blue</v>
      </c>
      <c r="O7" s="19"/>
    </row>
    <row r="8" spans="2:15" ht="18">
      <c r="B8" s="35">
        <f>[1]Setup!B8</f>
        <v>5</v>
      </c>
      <c r="C8" s="48" t="str">
        <f>Setup!C8</f>
        <v>Larson Red</v>
      </c>
      <c r="D8" s="37"/>
      <c r="E8" s="49">
        <v>3</v>
      </c>
      <c r="F8" s="37">
        <v>3</v>
      </c>
      <c r="G8" s="38" t="str">
        <f t="shared" si="0"/>
        <v/>
      </c>
      <c r="H8" s="39">
        <f t="shared" si="1"/>
        <v>3.0003000000000002</v>
      </c>
      <c r="I8" s="40">
        <f t="shared" si="2"/>
        <v>27</v>
      </c>
      <c r="J8" s="41">
        <f t="shared" si="3"/>
        <v>1</v>
      </c>
      <c r="K8" s="36"/>
      <c r="L8" s="42"/>
      <c r="M8" s="38">
        <v>3</v>
      </c>
      <c r="N8" s="44" t="str">
        <f t="shared" si="4"/>
        <v>BCS Black</v>
      </c>
      <c r="O8" s="19"/>
    </row>
    <row r="9" spans="2:15" ht="18">
      <c r="B9" s="35">
        <f>[1]Setup!B9</f>
        <v>6</v>
      </c>
      <c r="C9" s="48" t="str">
        <f>Setup!C9</f>
        <v>Larson Blue</v>
      </c>
      <c r="D9" s="37"/>
      <c r="E9" s="49">
        <v>4</v>
      </c>
      <c r="F9" s="37">
        <v>1</v>
      </c>
      <c r="G9" s="38" t="str">
        <f t="shared" si="0"/>
        <v/>
      </c>
      <c r="H9" s="39">
        <f t="shared" si="1"/>
        <v>4.0000999999999998</v>
      </c>
      <c r="I9" s="40">
        <f t="shared" si="2"/>
        <v>26</v>
      </c>
      <c r="J9" s="41">
        <f t="shared" si="3"/>
        <v>1</v>
      </c>
      <c r="K9" s="36"/>
      <c r="L9" s="42"/>
      <c r="M9" s="38">
        <v>4</v>
      </c>
      <c r="N9" s="44" t="str">
        <f t="shared" si="4"/>
        <v>Davis Jr. High Red</v>
      </c>
      <c r="O9" s="19"/>
    </row>
    <row r="10" spans="2:15" ht="18">
      <c r="B10" s="35">
        <f>[1]Setup!B10</f>
        <v>7</v>
      </c>
      <c r="C10" s="48" t="str">
        <f>Setup!C10</f>
        <v>Meads Mill Gold</v>
      </c>
      <c r="D10" s="37"/>
      <c r="E10" s="49">
        <v>3</v>
      </c>
      <c r="F10" s="37">
        <v>2</v>
      </c>
      <c r="G10" s="38" t="str">
        <f t="shared" si="0"/>
        <v/>
      </c>
      <c r="H10" s="39">
        <f t="shared" si="1"/>
        <v>3.0002</v>
      </c>
      <c r="I10" s="40">
        <f t="shared" si="2"/>
        <v>28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Clague Middle School Green</v>
      </c>
      <c r="O10" s="19"/>
    </row>
    <row r="11" spans="2:15" ht="18">
      <c r="B11" s="35">
        <f>[1]Setup!B11</f>
        <v>8</v>
      </c>
      <c r="C11" s="48" t="str">
        <f>Setup!C11</f>
        <v>Saline Middle School</v>
      </c>
      <c r="D11" s="37"/>
      <c r="E11" s="49">
        <v>2</v>
      </c>
      <c r="F11" s="37">
        <v>2</v>
      </c>
      <c r="G11" s="38" t="str">
        <f t="shared" si="0"/>
        <v/>
      </c>
      <c r="H11" s="39">
        <f t="shared" si="1"/>
        <v>2.0002</v>
      </c>
      <c r="I11" s="40">
        <f t="shared" si="2"/>
        <v>30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Canton Charter Academy Red</v>
      </c>
      <c r="O11" s="19"/>
    </row>
    <row r="12" spans="2:15" ht="18">
      <c r="B12" s="35">
        <f>[1]Setup!B12</f>
        <v>9</v>
      </c>
      <c r="C12" s="48" t="str">
        <f>Setup!C12</f>
        <v>Smith Gold</v>
      </c>
      <c r="D12" s="37"/>
      <c r="E12" s="49">
        <v>5</v>
      </c>
      <c r="F12" s="37">
        <v>2</v>
      </c>
      <c r="G12" s="38" t="str">
        <f t="shared" si="0"/>
        <v/>
      </c>
      <c r="H12" s="39">
        <f t="shared" si="1"/>
        <v>5.0002000000000004</v>
      </c>
      <c r="I12" s="40">
        <f t="shared" si="2"/>
        <v>21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Boulan Park Green</v>
      </c>
      <c r="O12" s="19"/>
    </row>
    <row r="13" spans="2:15" ht="18">
      <c r="B13" s="35">
        <f>[1]Setup!B13</f>
        <v>10</v>
      </c>
      <c r="C13" s="48" t="str">
        <f>Setup!C13</f>
        <v>Smith Black</v>
      </c>
      <c r="D13" s="37"/>
      <c r="E13" s="49">
        <v>1</v>
      </c>
      <c r="F13" s="37">
        <v>1</v>
      </c>
      <c r="G13" s="38" t="str">
        <f t="shared" si="0"/>
        <v/>
      </c>
      <c r="H13" s="39">
        <f t="shared" si="1"/>
        <v>1.0001</v>
      </c>
      <c r="I13" s="40">
        <f t="shared" si="2"/>
        <v>33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Hillside Blue</v>
      </c>
      <c r="O13" s="19"/>
    </row>
    <row r="14" spans="2:15" ht="18">
      <c r="B14" s="35">
        <f>[1]Setup!B14</f>
        <v>11</v>
      </c>
      <c r="C14" s="48" t="str">
        <f>Setup!C14</f>
        <v>Millington Jr. High</v>
      </c>
      <c r="D14" s="37"/>
      <c r="E14" s="49">
        <v>4</v>
      </c>
      <c r="F14" s="37">
        <v>2</v>
      </c>
      <c r="G14" s="38" t="str">
        <f t="shared" si="0"/>
        <v/>
      </c>
      <c r="H14" s="39">
        <f t="shared" si="1"/>
        <v>4.0002000000000004</v>
      </c>
      <c r="I14" s="40">
        <f t="shared" si="2"/>
        <v>25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Detroit Country Day Blue</v>
      </c>
      <c r="O14" s="19"/>
    </row>
    <row r="15" spans="2:15" ht="18">
      <c r="B15" s="35">
        <f>[1]Setup!B15</f>
        <v>12</v>
      </c>
      <c r="C15" s="48" t="str">
        <f>Setup!C15</f>
        <v>Boulan Park Purple</v>
      </c>
      <c r="D15" s="37"/>
      <c r="E15" s="49">
        <v>7</v>
      </c>
      <c r="F15" s="37">
        <v>3</v>
      </c>
      <c r="G15" s="38" t="str">
        <f t="shared" si="0"/>
        <v/>
      </c>
      <c r="H15" s="39">
        <f t="shared" si="1"/>
        <v>7.0003000000000002</v>
      </c>
      <c r="I15" s="40">
        <f t="shared" si="2"/>
        <v>12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East Middle Yellow</v>
      </c>
      <c r="O15" s="19"/>
    </row>
    <row r="16" spans="2:15" ht="18">
      <c r="B16" s="35">
        <f>[1]Setup!B16</f>
        <v>13</v>
      </c>
      <c r="C16" s="48" t="str">
        <f>Setup!C16</f>
        <v>Boulan Park Green</v>
      </c>
      <c r="D16" s="37"/>
      <c r="E16" s="49">
        <v>10</v>
      </c>
      <c r="F16" s="37"/>
      <c r="G16" s="38" t="str">
        <f t="shared" si="0"/>
        <v/>
      </c>
      <c r="H16" s="39">
        <f t="shared" si="1"/>
        <v>10</v>
      </c>
      <c r="I16" s="40">
        <f t="shared" si="2"/>
        <v>7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12</v>
      </c>
      <c r="F17" s="37">
        <v>2</v>
      </c>
      <c r="G17" s="38" t="str">
        <f t="shared" si="0"/>
        <v/>
      </c>
      <c r="H17" s="39">
        <f t="shared" si="1"/>
        <v>12.0002</v>
      </c>
      <c r="I17" s="40">
        <f t="shared" si="2"/>
        <v>2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/>
      <c r="E18" s="49">
        <v>8</v>
      </c>
      <c r="F18" s="37">
        <v>1</v>
      </c>
      <c r="G18" s="38" t="str">
        <f t="shared" si="0"/>
        <v/>
      </c>
      <c r="H18" s="39">
        <f t="shared" si="1"/>
        <v>8.0000999999999998</v>
      </c>
      <c r="I18" s="40">
        <f t="shared" si="2"/>
        <v>10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/>
      <c r="E19" s="49">
        <v>3</v>
      </c>
      <c r="F19" s="37">
        <v>1</v>
      </c>
      <c r="G19" s="38" t="str">
        <f t="shared" si="0"/>
        <v/>
      </c>
      <c r="H19" s="39">
        <f t="shared" si="1"/>
        <v>3.0001000000000002</v>
      </c>
      <c r="I19" s="40">
        <f t="shared" si="2"/>
        <v>29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/>
      <c r="E20" s="49">
        <v>11</v>
      </c>
      <c r="F20" s="37">
        <v>1</v>
      </c>
      <c r="G20" s="38" t="str">
        <f t="shared" si="0"/>
        <v/>
      </c>
      <c r="H20" s="39">
        <f t="shared" si="1"/>
        <v>11.0001</v>
      </c>
      <c r="I20" s="40">
        <f t="shared" si="2"/>
        <v>6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/>
      <c r="E21" s="49">
        <v>5</v>
      </c>
      <c r="F21" s="37">
        <v>4</v>
      </c>
      <c r="G21" s="38" t="str">
        <f t="shared" si="0"/>
        <v/>
      </c>
      <c r="H21" s="39">
        <f t="shared" si="1"/>
        <v>5.0004</v>
      </c>
      <c r="I21" s="40">
        <f t="shared" si="2"/>
        <v>19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4</v>
      </c>
      <c r="F22" s="37">
        <v>3</v>
      </c>
      <c r="G22" s="38" t="str">
        <f t="shared" si="0"/>
        <v/>
      </c>
      <c r="H22" s="39">
        <f t="shared" si="1"/>
        <v>4.0003000000000002</v>
      </c>
      <c r="I22" s="40">
        <f t="shared" si="2"/>
        <v>24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4</v>
      </c>
      <c r="F23" s="37">
        <v>4</v>
      </c>
      <c r="G23" s="38" t="str">
        <f t="shared" si="0"/>
        <v/>
      </c>
      <c r="H23" s="39">
        <f t="shared" si="1"/>
        <v>4.0004</v>
      </c>
      <c r="I23" s="40">
        <f t="shared" si="2"/>
        <v>23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/>
      <c r="E24" s="49">
        <v>11</v>
      </c>
      <c r="F24" s="37">
        <v>3</v>
      </c>
      <c r="G24" s="38" t="str">
        <f t="shared" si="0"/>
        <v/>
      </c>
      <c r="H24" s="39">
        <f t="shared" si="1"/>
        <v>11.000299999999999</v>
      </c>
      <c r="I24" s="40">
        <f t="shared" si="2"/>
        <v>4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 t="s">
        <v>78</v>
      </c>
      <c r="E25" s="49"/>
      <c r="F25" s="37"/>
      <c r="G25" s="38" t="str">
        <f t="shared" si="0"/>
        <v/>
      </c>
      <c r="H25" s="39" t="str">
        <f t="shared" si="1"/>
        <v>--</v>
      </c>
      <c r="I25" s="40">
        <f t="shared" si="2"/>
        <v>37</v>
      </c>
      <c r="J25" s="41">
        <f t="shared" si="3"/>
        <v>5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/>
      <c r="E26" s="49">
        <v>11</v>
      </c>
      <c r="F26" s="37">
        <v>2</v>
      </c>
      <c r="G26" s="38" t="str">
        <f t="shared" si="0"/>
        <v/>
      </c>
      <c r="H26" s="39">
        <f t="shared" si="1"/>
        <v>11.0002</v>
      </c>
      <c r="I26" s="40">
        <f t="shared" si="2"/>
        <v>5</v>
      </c>
      <c r="J26" s="41">
        <f t="shared" si="3"/>
        <v>1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/>
      <c r="E27" s="49">
        <v>5</v>
      </c>
      <c r="F27" s="37">
        <v>5</v>
      </c>
      <c r="G27" s="38" t="str">
        <f t="shared" si="0"/>
        <v/>
      </c>
      <c r="H27" s="39">
        <f t="shared" si="1"/>
        <v>5.0004999999999997</v>
      </c>
      <c r="I27" s="40">
        <f t="shared" si="2"/>
        <v>18</v>
      </c>
      <c r="J27" s="41">
        <f t="shared" si="3"/>
        <v>1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/>
      <c r="E28" s="49">
        <v>5</v>
      </c>
      <c r="F28" s="37">
        <v>3</v>
      </c>
      <c r="G28" s="38" t="str">
        <f t="shared" si="0"/>
        <v/>
      </c>
      <c r="H28" s="39">
        <f t="shared" si="1"/>
        <v>5.0003000000000002</v>
      </c>
      <c r="I28" s="40">
        <f t="shared" si="2"/>
        <v>20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/>
      <c r="E29" s="49">
        <v>8</v>
      </c>
      <c r="F29" s="37">
        <v>2</v>
      </c>
      <c r="G29" s="38" t="str">
        <f t="shared" si="0"/>
        <v/>
      </c>
      <c r="H29" s="39">
        <f t="shared" si="1"/>
        <v>8.0001999999999995</v>
      </c>
      <c r="I29" s="40">
        <f t="shared" si="2"/>
        <v>9</v>
      </c>
      <c r="J29" s="41">
        <f t="shared" si="3"/>
        <v>1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/>
      <c r="E30" s="49">
        <v>5</v>
      </c>
      <c r="F30" s="37">
        <v>1</v>
      </c>
      <c r="G30" s="38" t="str">
        <f t="shared" si="0"/>
        <v/>
      </c>
      <c r="H30" s="39">
        <f t="shared" si="1"/>
        <v>5.0000999999999998</v>
      </c>
      <c r="I30" s="40">
        <f t="shared" si="2"/>
        <v>22</v>
      </c>
      <c r="J30" s="41">
        <f t="shared" si="3"/>
        <v>1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/>
      <c r="E31" s="49">
        <v>7</v>
      </c>
      <c r="F31" s="37">
        <v>2</v>
      </c>
      <c r="G31" s="38" t="str">
        <f t="shared" si="0"/>
        <v/>
      </c>
      <c r="H31" s="39">
        <f t="shared" si="1"/>
        <v>7.0002000000000004</v>
      </c>
      <c r="I31" s="40">
        <f t="shared" si="2"/>
        <v>13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/>
      <c r="E32" s="49">
        <v>0</v>
      </c>
      <c r="F32" s="37">
        <v>1</v>
      </c>
      <c r="G32" s="38" t="str">
        <f t="shared" si="0"/>
        <v>err</v>
      </c>
      <c r="H32" s="39">
        <f t="shared" si="1"/>
        <v>1E-4</v>
      </c>
      <c r="I32" s="40">
        <f t="shared" si="2"/>
        <v>35</v>
      </c>
      <c r="J32" s="41">
        <f t="shared" si="3"/>
        <v>1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/>
      <c r="E33" s="49">
        <v>7</v>
      </c>
      <c r="F33" s="37">
        <v>4</v>
      </c>
      <c r="G33" s="38" t="str">
        <f t="shared" si="0"/>
        <v/>
      </c>
      <c r="H33" s="39">
        <f t="shared" si="1"/>
        <v>7.0004</v>
      </c>
      <c r="I33" s="40">
        <f t="shared" si="2"/>
        <v>11</v>
      </c>
      <c r="J33" s="41">
        <f t="shared" si="3"/>
        <v>1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/>
      <c r="E34" s="49">
        <v>7</v>
      </c>
      <c r="F34" s="37">
        <v>1</v>
      </c>
      <c r="G34" s="38" t="str">
        <f t="shared" si="0"/>
        <v/>
      </c>
      <c r="H34" s="39">
        <f t="shared" si="1"/>
        <v>7.0000999999999998</v>
      </c>
      <c r="I34" s="40">
        <f t="shared" si="2"/>
        <v>14</v>
      </c>
      <c r="J34" s="41">
        <f t="shared" si="3"/>
        <v>1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/>
      <c r="E35" s="49">
        <v>15</v>
      </c>
      <c r="F35" s="37"/>
      <c r="G35" s="38" t="str">
        <f t="shared" si="0"/>
        <v/>
      </c>
      <c r="H35" s="39">
        <f t="shared" si="1"/>
        <v>15</v>
      </c>
      <c r="I35" s="40">
        <f t="shared" si="2"/>
        <v>1</v>
      </c>
      <c r="J35" s="41">
        <f t="shared" si="3"/>
        <v>1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/>
      <c r="E36" s="49">
        <v>6</v>
      </c>
      <c r="F36" s="37">
        <v>2</v>
      </c>
      <c r="G36" s="38" t="str">
        <f t="shared" si="0"/>
        <v/>
      </c>
      <c r="H36" s="39">
        <f t="shared" si="1"/>
        <v>6.0002000000000004</v>
      </c>
      <c r="I36" s="40">
        <f t="shared" si="2"/>
        <v>15</v>
      </c>
      <c r="J36" s="41">
        <f t="shared" si="3"/>
        <v>1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5</v>
      </c>
      <c r="F37" s="37">
        <v>6</v>
      </c>
      <c r="G37" s="38" t="str">
        <f t="shared" si="0"/>
        <v/>
      </c>
      <c r="H37" s="39">
        <f t="shared" si="1"/>
        <v>5.0006000000000004</v>
      </c>
      <c r="I37" s="40">
        <f t="shared" si="2"/>
        <v>17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2</v>
      </c>
      <c r="F38" s="37">
        <v>1</v>
      </c>
      <c r="G38" s="38" t="str">
        <f t="shared" si="0"/>
        <v/>
      </c>
      <c r="H38" s="39">
        <f t="shared" si="1"/>
        <v>2.0001000000000002</v>
      </c>
      <c r="I38" s="40">
        <f t="shared" si="2"/>
        <v>31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9</v>
      </c>
      <c r="F39" s="37"/>
      <c r="G39" s="38" t="str">
        <f t="shared" si="0"/>
        <v/>
      </c>
      <c r="H39" s="39">
        <f t="shared" si="1"/>
        <v>9</v>
      </c>
      <c r="I39" s="40">
        <f t="shared" si="2"/>
        <v>8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5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5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5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5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29" priority="5" operator="greaterThan">
      <formula>1</formula>
    </cfRule>
  </conditionalFormatting>
  <conditionalFormatting sqref="I4:I44">
    <cfRule type="cellIs" dxfId="28" priority="3" stopIfTrue="1" operator="equal">
      <formula>"error"</formula>
    </cfRule>
    <cfRule type="cellIs" dxfId="27" priority="4" stopIfTrue="1" operator="lessThan">
      <formula>9</formula>
    </cfRule>
  </conditionalFormatting>
  <conditionalFormatting sqref="G4:G43">
    <cfRule type="cellIs" dxfId="26" priority="2" stopIfTrue="1" operator="equal">
      <formula>"err"</formula>
    </cfRule>
  </conditionalFormatting>
  <conditionalFormatting sqref="C4:C43">
    <cfRule type="cellIs" dxfId="25" priority="1" operator="equal">
      <formula>0</formula>
    </cfRule>
  </conditionalFormatting>
  <dataValidations count="1">
    <dataValidation type="list" allowBlank="1" showInputMessage="1" showErrorMessage="1" sqref="D4:D43">
      <formula1>"P,NS,DQ,Tier 1, Tier 2, Tier 3, Tier 4"</formula1>
    </dataValidation>
  </dataValidations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3" workbookViewId="0">
      <selection activeCell="N39" sqref="N39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Setup!F4</f>
        <v>Air Trajectory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5865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5865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4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0</v>
      </c>
      <c r="F5" s="37"/>
      <c r="G5" s="38" t="str">
        <f t="shared" si="0"/>
        <v>err</v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0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29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Sacred Heart Blue</v>
      </c>
      <c r="D6" s="37"/>
      <c r="E6" s="49">
        <v>5450</v>
      </c>
      <c r="F6" s="37"/>
      <c r="G6" s="38" t="str">
        <f t="shared" si="0"/>
        <v/>
      </c>
      <c r="H6" s="39">
        <f t="shared" si="1"/>
        <v>5450</v>
      </c>
      <c r="I6" s="40">
        <f t="shared" si="2"/>
        <v>13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East Middle Yellow</v>
      </c>
      <c r="O6" s="19"/>
    </row>
    <row r="7" spans="2:15" ht="18">
      <c r="B7" s="35">
        <f>[1]Setup!B7</f>
        <v>4</v>
      </c>
      <c r="C7" s="48" t="str">
        <f>Setup!C7</f>
        <v>Sacred Heart Gold</v>
      </c>
      <c r="D7" s="37" t="s">
        <v>78</v>
      </c>
      <c r="E7" s="49"/>
      <c r="F7" s="37"/>
      <c r="G7" s="38" t="str">
        <f t="shared" si="0"/>
        <v/>
      </c>
      <c r="H7" s="39" t="str">
        <f t="shared" si="1"/>
        <v>--</v>
      </c>
      <c r="I7" s="40">
        <f t="shared" si="2"/>
        <v>37</v>
      </c>
      <c r="J7" s="41">
        <f t="shared" si="3"/>
        <v>10</v>
      </c>
      <c r="K7" s="36"/>
      <c r="L7" s="42"/>
      <c r="M7" s="38">
        <v>2</v>
      </c>
      <c r="N7" s="44" t="str">
        <f t="shared" ref="N7:N15" si="4">INDEX($C$4:$C$43,MATCH(M7,$I$4:$I$43,0))</f>
        <v>St. Lorenz Lutheran School</v>
      </c>
      <c r="O7" s="19"/>
    </row>
    <row r="8" spans="2:15" ht="18">
      <c r="B8" s="35">
        <f>[1]Setup!B8</f>
        <v>5</v>
      </c>
      <c r="C8" s="48" t="str">
        <f>Setup!C8</f>
        <v>Larson Red</v>
      </c>
      <c r="D8" s="37"/>
      <c r="E8" s="49">
        <v>5595</v>
      </c>
      <c r="F8" s="37"/>
      <c r="G8" s="38" t="str">
        <f t="shared" si="0"/>
        <v/>
      </c>
      <c r="H8" s="39">
        <f t="shared" si="1"/>
        <v>5595</v>
      </c>
      <c r="I8" s="40">
        <f t="shared" si="2"/>
        <v>7</v>
      </c>
      <c r="J8" s="41">
        <f t="shared" si="3"/>
        <v>1</v>
      </c>
      <c r="K8" s="36"/>
      <c r="L8" s="42"/>
      <c r="M8" s="38">
        <v>3</v>
      </c>
      <c r="N8" s="44" t="str">
        <f t="shared" si="4"/>
        <v>Saline Middle School</v>
      </c>
      <c r="O8" s="19"/>
    </row>
    <row r="9" spans="2:15" ht="18">
      <c r="B9" s="35">
        <f>[1]Setup!B9</f>
        <v>6</v>
      </c>
      <c r="C9" s="48" t="str">
        <f>Setup!C9</f>
        <v>Larson Blue</v>
      </c>
      <c r="D9" s="37"/>
      <c r="E9" s="49">
        <v>5460</v>
      </c>
      <c r="F9" s="37"/>
      <c r="G9" s="38" t="str">
        <f t="shared" si="0"/>
        <v/>
      </c>
      <c r="H9" s="39">
        <f t="shared" si="1"/>
        <v>5460</v>
      </c>
      <c r="I9" s="40">
        <f t="shared" si="2"/>
        <v>12</v>
      </c>
      <c r="J9" s="41">
        <f t="shared" si="3"/>
        <v>1</v>
      </c>
      <c r="K9" s="36"/>
      <c r="L9" s="42"/>
      <c r="M9" s="38">
        <v>4</v>
      </c>
      <c r="N9" s="44" t="str">
        <f t="shared" si="4"/>
        <v>BCS Black</v>
      </c>
      <c r="O9" s="19"/>
    </row>
    <row r="10" spans="2:15" ht="18">
      <c r="B10" s="35">
        <f>[1]Setup!B10</f>
        <v>7</v>
      </c>
      <c r="C10" s="48" t="str">
        <f>Setup!C10</f>
        <v>Meads Mill Gold</v>
      </c>
      <c r="D10" s="37"/>
      <c r="E10" s="49">
        <v>5680</v>
      </c>
      <c r="F10" s="37"/>
      <c r="G10" s="38" t="str">
        <f t="shared" si="0"/>
        <v/>
      </c>
      <c r="H10" s="39">
        <f t="shared" si="1"/>
        <v>5680</v>
      </c>
      <c r="I10" s="40">
        <f t="shared" si="2"/>
        <v>6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Baker Middle School</v>
      </c>
      <c r="O10" s="19"/>
    </row>
    <row r="11" spans="2:15" ht="18">
      <c r="B11" s="35">
        <f>[1]Setup!B11</f>
        <v>8</v>
      </c>
      <c r="C11" s="48" t="str">
        <f>Setup!C11</f>
        <v>Saline Middle School</v>
      </c>
      <c r="D11" s="37"/>
      <c r="E11" s="49">
        <v>6210</v>
      </c>
      <c r="F11" s="37"/>
      <c r="G11" s="38" t="str">
        <f t="shared" si="0"/>
        <v/>
      </c>
      <c r="H11" s="39">
        <f t="shared" si="1"/>
        <v>6210</v>
      </c>
      <c r="I11" s="40">
        <f t="shared" si="2"/>
        <v>3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Meads Mill Gold</v>
      </c>
      <c r="O11" s="19"/>
    </row>
    <row r="12" spans="2:15" ht="18">
      <c r="B12" s="35">
        <f>[1]Setup!B12</f>
        <v>9</v>
      </c>
      <c r="C12" s="48" t="str">
        <f>Setup!C12</f>
        <v>Smith Gold</v>
      </c>
      <c r="D12" s="37"/>
      <c r="E12" s="49">
        <v>3320</v>
      </c>
      <c r="F12" s="37"/>
      <c r="G12" s="38" t="str">
        <f t="shared" si="0"/>
        <v/>
      </c>
      <c r="H12" s="39">
        <f t="shared" si="1"/>
        <v>3320</v>
      </c>
      <c r="I12" s="40">
        <f t="shared" si="2"/>
        <v>25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Larson Red</v>
      </c>
      <c r="O12" s="19"/>
    </row>
    <row r="13" spans="2:15" ht="18">
      <c r="B13" s="35">
        <f>[1]Setup!B13</f>
        <v>10</v>
      </c>
      <c r="C13" s="48" t="str">
        <f>Setup!C13</f>
        <v>Smith Black</v>
      </c>
      <c r="D13" s="37" t="s">
        <v>81</v>
      </c>
      <c r="E13" s="49">
        <v>400</v>
      </c>
      <c r="F13" s="37"/>
      <c r="G13" s="38" t="str">
        <f t="shared" si="0"/>
        <v/>
      </c>
      <c r="H13" s="39">
        <f t="shared" si="1"/>
        <v>-9600</v>
      </c>
      <c r="I13" s="40">
        <f t="shared" si="2"/>
        <v>30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East Middle Blue</v>
      </c>
      <c r="O13" s="19"/>
    </row>
    <row r="14" spans="2:15" ht="18">
      <c r="B14" s="35">
        <f>[1]Setup!B14</f>
        <v>11</v>
      </c>
      <c r="C14" s="48" t="str">
        <f>Setup!C14</f>
        <v>Millington Jr. High</v>
      </c>
      <c r="D14" s="37"/>
      <c r="E14" s="49">
        <v>5240</v>
      </c>
      <c r="F14" s="37"/>
      <c r="G14" s="38" t="str">
        <f t="shared" si="0"/>
        <v/>
      </c>
      <c r="H14" s="39">
        <f t="shared" si="1"/>
        <v>5240</v>
      </c>
      <c r="I14" s="40">
        <f t="shared" si="2"/>
        <v>15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Hillside Green</v>
      </c>
      <c r="O14" s="19"/>
    </row>
    <row r="15" spans="2:15" ht="18">
      <c r="B15" s="35">
        <f>[1]Setup!B15</f>
        <v>12</v>
      </c>
      <c r="C15" s="48" t="str">
        <f>Setup!C15</f>
        <v>Boulan Park Purple</v>
      </c>
      <c r="D15" s="37"/>
      <c r="E15" s="49">
        <v>4870</v>
      </c>
      <c r="F15" s="37"/>
      <c r="G15" s="38" t="str">
        <f t="shared" si="0"/>
        <v/>
      </c>
      <c r="H15" s="39">
        <f t="shared" si="1"/>
        <v>4870</v>
      </c>
      <c r="I15" s="40">
        <f t="shared" si="2"/>
        <v>17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Scranton Middle School</v>
      </c>
      <c r="O15" s="19"/>
    </row>
    <row r="16" spans="2:15" ht="18">
      <c r="B16" s="35">
        <f>[1]Setup!B16</f>
        <v>13</v>
      </c>
      <c r="C16" s="48" t="str">
        <f>Setup!C16</f>
        <v>Boulan Park Green</v>
      </c>
      <c r="D16" s="37"/>
      <c r="E16" s="49">
        <v>2710</v>
      </c>
      <c r="F16" s="37"/>
      <c r="G16" s="38" t="str">
        <f t="shared" si="0"/>
        <v/>
      </c>
      <c r="H16" s="39">
        <f t="shared" si="1"/>
        <v>2710</v>
      </c>
      <c r="I16" s="40">
        <f t="shared" si="2"/>
        <v>27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5590</v>
      </c>
      <c r="F17" s="37"/>
      <c r="G17" s="38" t="str">
        <f t="shared" si="0"/>
        <v/>
      </c>
      <c r="H17" s="39">
        <f t="shared" si="1"/>
        <v>5590</v>
      </c>
      <c r="I17" s="40">
        <f t="shared" si="2"/>
        <v>8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/>
      <c r="E18" s="49">
        <v>6425</v>
      </c>
      <c r="F18" s="37"/>
      <c r="G18" s="38" t="str">
        <f t="shared" si="0"/>
        <v/>
      </c>
      <c r="H18" s="39">
        <f t="shared" si="1"/>
        <v>6425</v>
      </c>
      <c r="I18" s="40">
        <f t="shared" si="2"/>
        <v>1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/>
      <c r="E19" s="49">
        <v>5110</v>
      </c>
      <c r="F19" s="37"/>
      <c r="G19" s="38" t="str">
        <f t="shared" si="0"/>
        <v/>
      </c>
      <c r="H19" s="39">
        <f t="shared" si="1"/>
        <v>5110</v>
      </c>
      <c r="I19" s="40">
        <f t="shared" si="2"/>
        <v>16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/>
      <c r="E20" s="49">
        <v>3525</v>
      </c>
      <c r="F20" s="37"/>
      <c r="G20" s="38" t="str">
        <f t="shared" si="0"/>
        <v/>
      </c>
      <c r="H20" s="39">
        <f t="shared" si="1"/>
        <v>3525</v>
      </c>
      <c r="I20" s="40">
        <f t="shared" si="2"/>
        <v>24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/>
      <c r="E21" s="49">
        <v>5315</v>
      </c>
      <c r="F21" s="37"/>
      <c r="G21" s="38" t="str">
        <f t="shared" si="0"/>
        <v/>
      </c>
      <c r="H21" s="39">
        <f t="shared" si="1"/>
        <v>5315</v>
      </c>
      <c r="I21" s="40">
        <f t="shared" si="2"/>
        <v>14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5490</v>
      </c>
      <c r="F22" s="37"/>
      <c r="G22" s="38" t="str">
        <f t="shared" si="0"/>
        <v/>
      </c>
      <c r="H22" s="39">
        <f t="shared" si="1"/>
        <v>5490</v>
      </c>
      <c r="I22" s="40">
        <f t="shared" si="2"/>
        <v>10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5790</v>
      </c>
      <c r="F23" s="37"/>
      <c r="G23" s="38" t="str">
        <f t="shared" si="0"/>
        <v/>
      </c>
      <c r="H23" s="39">
        <f t="shared" si="1"/>
        <v>5790</v>
      </c>
      <c r="I23" s="40">
        <f t="shared" si="2"/>
        <v>5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/>
      <c r="E24" s="49">
        <v>4395</v>
      </c>
      <c r="F24" s="37"/>
      <c r="G24" s="38" t="str">
        <f t="shared" si="0"/>
        <v/>
      </c>
      <c r="H24" s="39">
        <f t="shared" si="1"/>
        <v>4395</v>
      </c>
      <c r="I24" s="40">
        <f t="shared" si="2"/>
        <v>20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 t="s">
        <v>78</v>
      </c>
      <c r="E25" s="49"/>
      <c r="F25" s="37"/>
      <c r="G25" s="38" t="str">
        <f t="shared" si="0"/>
        <v/>
      </c>
      <c r="H25" s="39" t="str">
        <f t="shared" si="1"/>
        <v>--</v>
      </c>
      <c r="I25" s="40">
        <f t="shared" si="2"/>
        <v>37</v>
      </c>
      <c r="J25" s="41">
        <f t="shared" si="3"/>
        <v>10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/>
      <c r="E26" s="49">
        <v>3270</v>
      </c>
      <c r="F26" s="37"/>
      <c r="G26" s="38" t="str">
        <f t="shared" si="0"/>
        <v/>
      </c>
      <c r="H26" s="39">
        <f t="shared" si="1"/>
        <v>3270</v>
      </c>
      <c r="I26" s="40">
        <f t="shared" si="2"/>
        <v>26</v>
      </c>
      <c r="J26" s="41">
        <f t="shared" si="3"/>
        <v>1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 t="s">
        <v>78</v>
      </c>
      <c r="E27" s="49"/>
      <c r="F27" s="37"/>
      <c r="G27" s="38" t="str">
        <f t="shared" si="0"/>
        <v/>
      </c>
      <c r="H27" s="39" t="str">
        <f t="shared" si="1"/>
        <v>--</v>
      </c>
      <c r="I27" s="40">
        <f t="shared" si="2"/>
        <v>37</v>
      </c>
      <c r="J27" s="41">
        <f t="shared" si="3"/>
        <v>10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/>
      <c r="E28" s="49">
        <v>5470</v>
      </c>
      <c r="F28" s="37"/>
      <c r="G28" s="38" t="str">
        <f t="shared" si="0"/>
        <v/>
      </c>
      <c r="H28" s="39">
        <f t="shared" si="1"/>
        <v>5470</v>
      </c>
      <c r="I28" s="40">
        <f t="shared" si="2"/>
        <v>11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/>
      <c r="E29" s="49">
        <v>4430</v>
      </c>
      <c r="F29" s="37"/>
      <c r="G29" s="38" t="str">
        <f t="shared" si="0"/>
        <v/>
      </c>
      <c r="H29" s="39">
        <f t="shared" si="1"/>
        <v>4430</v>
      </c>
      <c r="I29" s="40">
        <f t="shared" si="2"/>
        <v>19</v>
      </c>
      <c r="J29" s="41">
        <f t="shared" si="3"/>
        <v>1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/>
      <c r="E30" s="49">
        <v>4370</v>
      </c>
      <c r="F30" s="37"/>
      <c r="G30" s="38" t="str">
        <f t="shared" si="0"/>
        <v/>
      </c>
      <c r="H30" s="39">
        <f t="shared" si="1"/>
        <v>4370</v>
      </c>
      <c r="I30" s="40">
        <f t="shared" si="2"/>
        <v>21</v>
      </c>
      <c r="J30" s="41">
        <f t="shared" si="3"/>
        <v>1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/>
      <c r="E31" s="49">
        <v>4600</v>
      </c>
      <c r="F31" s="37"/>
      <c r="G31" s="38" t="str">
        <f t="shared" si="0"/>
        <v/>
      </c>
      <c r="H31" s="39">
        <f t="shared" si="1"/>
        <v>4600</v>
      </c>
      <c r="I31" s="40">
        <f t="shared" si="2"/>
        <v>18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/>
      <c r="E32" s="49">
        <v>2315</v>
      </c>
      <c r="F32" s="37"/>
      <c r="G32" s="38" t="str">
        <f t="shared" si="0"/>
        <v/>
      </c>
      <c r="H32" s="39">
        <f t="shared" si="1"/>
        <v>2315</v>
      </c>
      <c r="I32" s="40">
        <f t="shared" si="2"/>
        <v>28</v>
      </c>
      <c r="J32" s="41">
        <f t="shared" si="3"/>
        <v>1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/>
      <c r="E33" s="49">
        <v>4220</v>
      </c>
      <c r="F33" s="37"/>
      <c r="G33" s="38" t="str">
        <f t="shared" si="0"/>
        <v/>
      </c>
      <c r="H33" s="39">
        <f t="shared" si="1"/>
        <v>4220</v>
      </c>
      <c r="I33" s="40">
        <f t="shared" si="2"/>
        <v>22</v>
      </c>
      <c r="J33" s="41">
        <f t="shared" si="3"/>
        <v>1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 t="s">
        <v>78</v>
      </c>
      <c r="E34" s="49"/>
      <c r="F34" s="37"/>
      <c r="G34" s="38" t="str">
        <f t="shared" si="0"/>
        <v/>
      </c>
      <c r="H34" s="39" t="str">
        <f t="shared" si="1"/>
        <v>--</v>
      </c>
      <c r="I34" s="40">
        <f t="shared" si="2"/>
        <v>37</v>
      </c>
      <c r="J34" s="41">
        <f t="shared" si="3"/>
        <v>10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 t="s">
        <v>78</v>
      </c>
      <c r="E35" s="49"/>
      <c r="F35" s="37"/>
      <c r="G35" s="38" t="str">
        <f t="shared" si="0"/>
        <v/>
      </c>
      <c r="H35" s="39" t="str">
        <f t="shared" si="1"/>
        <v>--</v>
      </c>
      <c r="I35" s="40">
        <f t="shared" si="2"/>
        <v>37</v>
      </c>
      <c r="J35" s="41">
        <f t="shared" si="3"/>
        <v>10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 t="s">
        <v>78</v>
      </c>
      <c r="E36" s="49"/>
      <c r="F36" s="37"/>
      <c r="G36" s="38" t="str">
        <f t="shared" si="0"/>
        <v/>
      </c>
      <c r="H36" s="39" t="str">
        <f t="shared" si="1"/>
        <v>--</v>
      </c>
      <c r="I36" s="40">
        <f t="shared" si="2"/>
        <v>37</v>
      </c>
      <c r="J36" s="41">
        <f t="shared" si="3"/>
        <v>10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6240</v>
      </c>
      <c r="F37" s="37"/>
      <c r="G37" s="38" t="str">
        <f t="shared" si="0"/>
        <v/>
      </c>
      <c r="H37" s="39">
        <f t="shared" si="1"/>
        <v>6240</v>
      </c>
      <c r="I37" s="40">
        <f t="shared" si="2"/>
        <v>2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5530</v>
      </c>
      <c r="F38" s="37"/>
      <c r="G38" s="38" t="str">
        <f t="shared" si="0"/>
        <v/>
      </c>
      <c r="H38" s="39">
        <f t="shared" si="1"/>
        <v>5530</v>
      </c>
      <c r="I38" s="40">
        <f t="shared" si="2"/>
        <v>9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3730</v>
      </c>
      <c r="F39" s="37"/>
      <c r="G39" s="38" t="str">
        <f t="shared" si="0"/>
        <v/>
      </c>
      <c r="H39" s="39">
        <f t="shared" si="1"/>
        <v>3730</v>
      </c>
      <c r="I39" s="40">
        <f t="shared" si="2"/>
        <v>23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10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10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10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10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114" priority="6" operator="greaterThan">
      <formula>1</formula>
    </cfRule>
  </conditionalFormatting>
  <conditionalFormatting sqref="I4:I44">
    <cfRule type="cellIs" dxfId="113" priority="4" stopIfTrue="1" operator="equal">
      <formula>"error"</formula>
    </cfRule>
    <cfRule type="cellIs" dxfId="112" priority="5" stopIfTrue="1" operator="lessThan">
      <formula>9</formula>
    </cfRule>
  </conditionalFormatting>
  <conditionalFormatting sqref="G4:G43">
    <cfRule type="cellIs" dxfId="111" priority="3" stopIfTrue="1" operator="equal">
      <formula>"err"</formula>
    </cfRule>
  </conditionalFormatting>
  <conditionalFormatting sqref="C4:C43">
    <cfRule type="cellIs" dxfId="110" priority="1" operator="equal">
      <formula>0</formula>
    </cfRule>
  </conditionalFormatting>
  <dataValidations count="1">
    <dataValidation type="list" allowBlank="1" showInputMessage="1" showErrorMessage="1" sqref="D4:D43">
      <formula1>"P,NS,DQ,Tier1, Tier 2, Tier 3, Tier 4"</formula1>
    </dataValidation>
  </dataValidations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5" workbookViewId="0">
      <selection activeCell="N31" sqref="N31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Setup!F22</f>
        <v>Reach for the Stars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128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128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22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51</v>
      </c>
      <c r="F5" s="37">
        <v>0.2</v>
      </c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51.000019999999999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31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Sacred Heart Blue</v>
      </c>
      <c r="D6" s="37"/>
      <c r="E6" s="49">
        <v>104</v>
      </c>
      <c r="F6" s="37"/>
      <c r="G6" s="38" t="str">
        <f t="shared" si="0"/>
        <v/>
      </c>
      <c r="H6" s="39">
        <f t="shared" si="1"/>
        <v>104</v>
      </c>
      <c r="I6" s="40">
        <f t="shared" si="2"/>
        <v>26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Boulan Park Purple</v>
      </c>
      <c r="O6" s="19"/>
    </row>
    <row r="7" spans="2:15" ht="18">
      <c r="B7" s="35">
        <f>[1]Setup!B7</f>
        <v>4</v>
      </c>
      <c r="C7" s="48" t="str">
        <f>Setup!C7</f>
        <v>Sacred Heart Gold</v>
      </c>
      <c r="D7" s="37" t="s">
        <v>78</v>
      </c>
      <c r="E7" s="49"/>
      <c r="F7" s="37"/>
      <c r="G7" s="38" t="str">
        <f t="shared" si="0"/>
        <v/>
      </c>
      <c r="H7" s="39" t="str">
        <f t="shared" si="1"/>
        <v>--</v>
      </c>
      <c r="I7" s="40">
        <f t="shared" si="2"/>
        <v>37</v>
      </c>
      <c r="J7" s="41">
        <f t="shared" si="3"/>
        <v>8</v>
      </c>
      <c r="K7" s="36"/>
      <c r="L7" s="42"/>
      <c r="M7" s="38">
        <v>2</v>
      </c>
      <c r="N7" s="44" t="str">
        <f t="shared" ref="N7:N15" si="4">INDEX($C$4:$C$43,MATCH(M7,$I$4:$I$43,0))</f>
        <v>Thunder Bay Jr. High</v>
      </c>
      <c r="O7" s="19"/>
    </row>
    <row r="8" spans="2:15" ht="18">
      <c r="B8" s="35">
        <f>[1]Setup!B8</f>
        <v>5</v>
      </c>
      <c r="C8" s="48" t="str">
        <f>Setup!C8</f>
        <v>Larson Red</v>
      </c>
      <c r="D8" s="37"/>
      <c r="E8" s="49">
        <v>158</v>
      </c>
      <c r="F8" s="37">
        <v>0.1</v>
      </c>
      <c r="G8" s="38" t="str">
        <f t="shared" si="0"/>
        <v/>
      </c>
      <c r="H8" s="39">
        <f t="shared" si="1"/>
        <v>158.00001</v>
      </c>
      <c r="I8" s="40">
        <f t="shared" si="2"/>
        <v>13</v>
      </c>
      <c r="J8" s="41">
        <f t="shared" si="3"/>
        <v>1</v>
      </c>
      <c r="K8" s="36"/>
      <c r="L8" s="42"/>
      <c r="M8" s="38">
        <v>3</v>
      </c>
      <c r="N8" s="44" t="str">
        <f t="shared" si="4"/>
        <v>Clague Middle School Green</v>
      </c>
      <c r="O8" s="19"/>
    </row>
    <row r="9" spans="2:15" ht="18">
      <c r="B9" s="35">
        <f>[1]Setup!B9</f>
        <v>6</v>
      </c>
      <c r="C9" s="48" t="str">
        <f>Setup!C9</f>
        <v>Larson Blue</v>
      </c>
      <c r="D9" s="37"/>
      <c r="E9" s="49">
        <v>133</v>
      </c>
      <c r="F9" s="37"/>
      <c r="G9" s="38" t="str">
        <f t="shared" si="0"/>
        <v/>
      </c>
      <c r="H9" s="39">
        <f t="shared" si="1"/>
        <v>133</v>
      </c>
      <c r="I9" s="40">
        <f t="shared" si="2"/>
        <v>20</v>
      </c>
      <c r="J9" s="41">
        <f t="shared" si="3"/>
        <v>1</v>
      </c>
      <c r="K9" s="36"/>
      <c r="L9" s="42"/>
      <c r="M9" s="38">
        <v>4</v>
      </c>
      <c r="N9" s="44" t="str">
        <f t="shared" si="4"/>
        <v>Boulan Park Green</v>
      </c>
      <c r="O9" s="19"/>
    </row>
    <row r="10" spans="2:15" ht="18">
      <c r="B10" s="35">
        <f>[1]Setup!B10</f>
        <v>7</v>
      </c>
      <c r="C10" s="48" t="str">
        <f>Setup!C10</f>
        <v>Meads Mill Gold</v>
      </c>
      <c r="D10" s="37"/>
      <c r="E10" s="49">
        <v>161</v>
      </c>
      <c r="F10" s="37"/>
      <c r="G10" s="38" t="str">
        <f t="shared" si="0"/>
        <v/>
      </c>
      <c r="H10" s="39">
        <f t="shared" si="1"/>
        <v>161</v>
      </c>
      <c r="I10" s="40">
        <f t="shared" si="2"/>
        <v>11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Emerson Green</v>
      </c>
      <c r="O10" s="19"/>
    </row>
    <row r="11" spans="2:15" ht="18">
      <c r="B11" s="35">
        <f>[1]Setup!B11</f>
        <v>8</v>
      </c>
      <c r="C11" s="48" t="str">
        <f>Setup!C11</f>
        <v>Saline Middle School</v>
      </c>
      <c r="D11" s="37"/>
      <c r="E11" s="49">
        <v>66</v>
      </c>
      <c r="F11" s="37"/>
      <c r="G11" s="38" t="str">
        <f t="shared" si="0"/>
        <v/>
      </c>
      <c r="H11" s="39">
        <f t="shared" si="1"/>
        <v>66</v>
      </c>
      <c r="I11" s="40">
        <f t="shared" si="2"/>
        <v>29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Millington Jr. High</v>
      </c>
      <c r="O11" s="19"/>
    </row>
    <row r="12" spans="2:15" ht="18">
      <c r="B12" s="35">
        <f>[1]Setup!B12</f>
        <v>9</v>
      </c>
      <c r="C12" s="48" t="str">
        <f>Setup!C12</f>
        <v>Smith Gold</v>
      </c>
      <c r="D12" s="37"/>
      <c r="E12" s="49">
        <v>158</v>
      </c>
      <c r="F12" s="37">
        <v>0.2</v>
      </c>
      <c r="G12" s="38" t="str">
        <f t="shared" si="0"/>
        <v/>
      </c>
      <c r="H12" s="39">
        <f t="shared" si="1"/>
        <v>158.00002000000001</v>
      </c>
      <c r="I12" s="40">
        <f t="shared" si="2"/>
        <v>12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Clague Middle School Blue</v>
      </c>
      <c r="O12" s="19"/>
    </row>
    <row r="13" spans="2:15" ht="18">
      <c r="B13" s="35">
        <f>[1]Setup!B13</f>
        <v>10</v>
      </c>
      <c r="C13" s="48" t="str">
        <f>Setup!C13</f>
        <v>Smith Black</v>
      </c>
      <c r="D13" s="37"/>
      <c r="E13" s="49">
        <v>132</v>
      </c>
      <c r="F13" s="37"/>
      <c r="G13" s="38" t="str">
        <f t="shared" si="0"/>
        <v/>
      </c>
      <c r="H13" s="39">
        <f t="shared" si="1"/>
        <v>132</v>
      </c>
      <c r="I13" s="40">
        <f t="shared" si="2"/>
        <v>21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Canton Charter Academy Red</v>
      </c>
      <c r="O13" s="19"/>
    </row>
    <row r="14" spans="2:15" ht="18">
      <c r="B14" s="35">
        <f>[1]Setup!B14</f>
        <v>11</v>
      </c>
      <c r="C14" s="48" t="str">
        <f>Setup!C14</f>
        <v>Millington Jr. High</v>
      </c>
      <c r="D14" s="37"/>
      <c r="E14" s="49">
        <v>172</v>
      </c>
      <c r="F14" s="37"/>
      <c r="G14" s="38" t="str">
        <f t="shared" si="0"/>
        <v/>
      </c>
      <c r="H14" s="39">
        <f t="shared" si="1"/>
        <v>172</v>
      </c>
      <c r="I14" s="40">
        <f t="shared" si="2"/>
        <v>6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Hillside Blue</v>
      </c>
      <c r="O14" s="19"/>
    </row>
    <row r="15" spans="2:15" ht="18">
      <c r="B15" s="35">
        <f>[1]Setup!B15</f>
        <v>12</v>
      </c>
      <c r="C15" s="48" t="str">
        <f>Setup!C15</f>
        <v>Boulan Park Purple</v>
      </c>
      <c r="D15" s="37"/>
      <c r="E15" s="49">
        <v>183</v>
      </c>
      <c r="F15" s="37">
        <v>0.2</v>
      </c>
      <c r="G15" s="38" t="str">
        <f t="shared" si="0"/>
        <v/>
      </c>
      <c r="H15" s="39">
        <f t="shared" si="1"/>
        <v>183.00002000000001</v>
      </c>
      <c r="I15" s="40">
        <f t="shared" si="2"/>
        <v>1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East Middle Blue</v>
      </c>
      <c r="O15" s="19"/>
    </row>
    <row r="16" spans="2:15" ht="18">
      <c r="B16" s="35">
        <f>[1]Setup!B16</f>
        <v>13</v>
      </c>
      <c r="C16" s="48" t="str">
        <f>Setup!C16</f>
        <v>Boulan Park Green</v>
      </c>
      <c r="D16" s="37"/>
      <c r="E16" s="49">
        <v>180</v>
      </c>
      <c r="F16" s="37"/>
      <c r="G16" s="38" t="str">
        <f t="shared" si="0"/>
        <v/>
      </c>
      <c r="H16" s="39">
        <f t="shared" si="1"/>
        <v>180</v>
      </c>
      <c r="I16" s="40">
        <f t="shared" si="2"/>
        <v>4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165</v>
      </c>
      <c r="F17" s="37">
        <v>0.1</v>
      </c>
      <c r="G17" s="38" t="str">
        <f t="shared" si="0"/>
        <v/>
      </c>
      <c r="H17" s="39">
        <f t="shared" si="1"/>
        <v>165.00001</v>
      </c>
      <c r="I17" s="40">
        <f t="shared" si="2"/>
        <v>10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/>
      <c r="E18" s="49">
        <v>154</v>
      </c>
      <c r="F18" s="37">
        <v>0.3</v>
      </c>
      <c r="G18" s="38" t="str">
        <f t="shared" si="0"/>
        <v/>
      </c>
      <c r="H18" s="39">
        <f t="shared" si="1"/>
        <v>154.00003000000001</v>
      </c>
      <c r="I18" s="40">
        <f t="shared" si="2"/>
        <v>14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/>
      <c r="E19" s="49">
        <v>145</v>
      </c>
      <c r="F19" s="37"/>
      <c r="G19" s="38" t="str">
        <f t="shared" si="0"/>
        <v/>
      </c>
      <c r="H19" s="39">
        <f t="shared" si="1"/>
        <v>145</v>
      </c>
      <c r="I19" s="40">
        <f t="shared" si="2"/>
        <v>18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/>
      <c r="E20" s="49">
        <v>167</v>
      </c>
      <c r="F20" s="37"/>
      <c r="G20" s="38" t="str">
        <f t="shared" si="0"/>
        <v/>
      </c>
      <c r="H20" s="39">
        <f t="shared" si="1"/>
        <v>167</v>
      </c>
      <c r="I20" s="40">
        <f t="shared" si="2"/>
        <v>8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/>
      <c r="E21" s="49">
        <v>84</v>
      </c>
      <c r="F21" s="37"/>
      <c r="G21" s="38" t="str">
        <f t="shared" si="0"/>
        <v/>
      </c>
      <c r="H21" s="39">
        <f t="shared" si="1"/>
        <v>84</v>
      </c>
      <c r="I21" s="40">
        <f t="shared" si="2"/>
        <v>28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143</v>
      </c>
      <c r="F22" s="37"/>
      <c r="G22" s="38" t="str">
        <f t="shared" si="0"/>
        <v/>
      </c>
      <c r="H22" s="39">
        <f t="shared" si="1"/>
        <v>143</v>
      </c>
      <c r="I22" s="40">
        <f t="shared" si="2"/>
        <v>19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154</v>
      </c>
      <c r="F23" s="37">
        <v>0.1</v>
      </c>
      <c r="G23" s="38" t="str">
        <f t="shared" si="0"/>
        <v/>
      </c>
      <c r="H23" s="39">
        <f t="shared" si="1"/>
        <v>154.00001</v>
      </c>
      <c r="I23" s="40">
        <f t="shared" si="2"/>
        <v>16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/>
      <c r="E24" s="49">
        <v>124</v>
      </c>
      <c r="F24" s="37"/>
      <c r="G24" s="38" t="str">
        <f t="shared" si="0"/>
        <v/>
      </c>
      <c r="H24" s="39">
        <f t="shared" si="1"/>
        <v>124</v>
      </c>
      <c r="I24" s="40">
        <f t="shared" si="2"/>
        <v>23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/>
      <c r="E25" s="49">
        <v>60</v>
      </c>
      <c r="F25" s="37"/>
      <c r="G25" s="38" t="str">
        <f t="shared" si="0"/>
        <v/>
      </c>
      <c r="H25" s="39">
        <f t="shared" si="1"/>
        <v>60</v>
      </c>
      <c r="I25" s="40">
        <f t="shared" si="2"/>
        <v>30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/>
      <c r="E26" s="49">
        <v>181</v>
      </c>
      <c r="F26" s="37"/>
      <c r="G26" s="38" t="str">
        <f t="shared" si="0"/>
        <v/>
      </c>
      <c r="H26" s="39">
        <f t="shared" si="1"/>
        <v>181</v>
      </c>
      <c r="I26" s="40">
        <f t="shared" si="2"/>
        <v>3</v>
      </c>
      <c r="J26" s="41">
        <f t="shared" si="3"/>
        <v>1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/>
      <c r="E27" s="49">
        <v>171</v>
      </c>
      <c r="F27" s="37"/>
      <c r="G27" s="38" t="str">
        <f t="shared" si="0"/>
        <v/>
      </c>
      <c r="H27" s="39">
        <f t="shared" si="1"/>
        <v>171</v>
      </c>
      <c r="I27" s="40">
        <f t="shared" si="2"/>
        <v>7</v>
      </c>
      <c r="J27" s="41">
        <f t="shared" si="3"/>
        <v>1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/>
      <c r="E28" s="49">
        <v>183</v>
      </c>
      <c r="F28" s="37">
        <v>0.1</v>
      </c>
      <c r="G28" s="38" t="str">
        <f t="shared" si="0"/>
        <v/>
      </c>
      <c r="H28" s="39">
        <f t="shared" si="1"/>
        <v>183.00001</v>
      </c>
      <c r="I28" s="40">
        <f t="shared" si="2"/>
        <v>2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/>
      <c r="E29" s="49">
        <v>148</v>
      </c>
      <c r="F29" s="37"/>
      <c r="G29" s="38" t="str">
        <f t="shared" si="0"/>
        <v/>
      </c>
      <c r="H29" s="39">
        <f t="shared" si="1"/>
        <v>148</v>
      </c>
      <c r="I29" s="40">
        <f t="shared" si="2"/>
        <v>17</v>
      </c>
      <c r="J29" s="41">
        <f t="shared" si="3"/>
        <v>1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 t="s">
        <v>78</v>
      </c>
      <c r="E30" s="49"/>
      <c r="F30" s="37"/>
      <c r="G30" s="38" t="str">
        <f t="shared" si="0"/>
        <v/>
      </c>
      <c r="H30" s="39" t="str">
        <f t="shared" si="1"/>
        <v>--</v>
      </c>
      <c r="I30" s="40">
        <f t="shared" si="2"/>
        <v>37</v>
      </c>
      <c r="J30" s="41">
        <f t="shared" si="3"/>
        <v>8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/>
      <c r="E31" s="49">
        <v>94</v>
      </c>
      <c r="F31" s="37"/>
      <c r="G31" s="38" t="str">
        <f t="shared" si="0"/>
        <v/>
      </c>
      <c r="H31" s="39">
        <f t="shared" si="1"/>
        <v>94</v>
      </c>
      <c r="I31" s="40">
        <f t="shared" si="2"/>
        <v>27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 t="s">
        <v>78</v>
      </c>
      <c r="E32" s="49"/>
      <c r="F32" s="37"/>
      <c r="G32" s="38" t="str">
        <f t="shared" si="0"/>
        <v/>
      </c>
      <c r="H32" s="39" t="str">
        <f t="shared" si="1"/>
        <v>--</v>
      </c>
      <c r="I32" s="40">
        <f t="shared" si="2"/>
        <v>37</v>
      </c>
      <c r="J32" s="41">
        <f t="shared" si="3"/>
        <v>8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/>
      <c r="E33" s="49">
        <v>154</v>
      </c>
      <c r="F33" s="37">
        <v>0.2</v>
      </c>
      <c r="G33" s="38" t="str">
        <f t="shared" si="0"/>
        <v/>
      </c>
      <c r="H33" s="39">
        <f t="shared" si="1"/>
        <v>154.00002000000001</v>
      </c>
      <c r="I33" s="40">
        <f t="shared" si="2"/>
        <v>15</v>
      </c>
      <c r="J33" s="41">
        <f t="shared" si="3"/>
        <v>1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/>
      <c r="E34" s="49">
        <v>109</v>
      </c>
      <c r="F34" s="37"/>
      <c r="G34" s="38" t="str">
        <f t="shared" si="0"/>
        <v/>
      </c>
      <c r="H34" s="39">
        <f t="shared" si="1"/>
        <v>109</v>
      </c>
      <c r="I34" s="40">
        <f t="shared" si="2"/>
        <v>25</v>
      </c>
      <c r="J34" s="41">
        <f t="shared" si="3"/>
        <v>1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/>
      <c r="E35" s="49">
        <v>176</v>
      </c>
      <c r="F35" s="37"/>
      <c r="G35" s="38" t="str">
        <f t="shared" si="0"/>
        <v/>
      </c>
      <c r="H35" s="39">
        <f t="shared" si="1"/>
        <v>176</v>
      </c>
      <c r="I35" s="40">
        <f t="shared" si="2"/>
        <v>5</v>
      </c>
      <c r="J35" s="41">
        <f t="shared" si="3"/>
        <v>1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 t="s">
        <v>78</v>
      </c>
      <c r="E36" s="49"/>
      <c r="F36" s="37"/>
      <c r="G36" s="38" t="str">
        <f t="shared" si="0"/>
        <v/>
      </c>
      <c r="H36" s="39" t="str">
        <f t="shared" si="1"/>
        <v>--</v>
      </c>
      <c r="I36" s="40">
        <f t="shared" si="2"/>
        <v>37</v>
      </c>
      <c r="J36" s="41">
        <f t="shared" si="3"/>
        <v>8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51</v>
      </c>
      <c r="F37" s="37">
        <v>0.1</v>
      </c>
      <c r="G37" s="38" t="str">
        <f t="shared" si="0"/>
        <v/>
      </c>
      <c r="H37" s="39">
        <f t="shared" si="1"/>
        <v>51.000010000000003</v>
      </c>
      <c r="I37" s="40">
        <f t="shared" si="2"/>
        <v>32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115</v>
      </c>
      <c r="F38" s="37"/>
      <c r="G38" s="38" t="str">
        <f t="shared" si="0"/>
        <v/>
      </c>
      <c r="H38" s="39">
        <f t="shared" si="1"/>
        <v>115</v>
      </c>
      <c r="I38" s="40">
        <f t="shared" si="2"/>
        <v>24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165</v>
      </c>
      <c r="F39" s="37">
        <v>0.2</v>
      </c>
      <c r="G39" s="38" t="str">
        <f t="shared" si="0"/>
        <v/>
      </c>
      <c r="H39" s="39">
        <f t="shared" si="1"/>
        <v>165.00002000000001</v>
      </c>
      <c r="I39" s="40">
        <f t="shared" si="2"/>
        <v>9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8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8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8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8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24" priority="5" operator="greaterThan">
      <formula>1</formula>
    </cfRule>
  </conditionalFormatting>
  <conditionalFormatting sqref="I4:I44">
    <cfRule type="cellIs" dxfId="23" priority="3" stopIfTrue="1" operator="equal">
      <formula>"error"</formula>
    </cfRule>
    <cfRule type="cellIs" dxfId="22" priority="4" stopIfTrue="1" operator="lessThan">
      <formula>9</formula>
    </cfRule>
  </conditionalFormatting>
  <conditionalFormatting sqref="G4:G43">
    <cfRule type="cellIs" dxfId="21" priority="2" stopIfTrue="1" operator="equal">
      <formula>"err"</formula>
    </cfRule>
  </conditionalFormatting>
  <conditionalFormatting sqref="C4:C43">
    <cfRule type="cellIs" dxfId="20" priority="1" operator="equal">
      <formula>0</formula>
    </cfRule>
  </conditionalFormatting>
  <dataValidations count="1">
    <dataValidation type="list" allowBlank="1" showInputMessage="1" showErrorMessage="1" sqref="D4:D43">
      <formula1>"P,NS,DQ,Tier 1, Tier 2, Tier 3, Tier 4"</formula1>
    </dataValidation>
  </dataValidations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workbookViewId="0">
      <selection activeCell="N28" sqref="N28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Setup!F23</f>
        <v>Road Scholar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65.5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65.5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6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55.5</v>
      </c>
      <c r="F5" s="37">
        <v>0.1</v>
      </c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55.500010000000003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8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Sacred Heart Blue</v>
      </c>
      <c r="D6" s="37"/>
      <c r="E6" s="49">
        <v>13</v>
      </c>
      <c r="F6" s="37"/>
      <c r="G6" s="38" t="str">
        <f t="shared" si="0"/>
        <v/>
      </c>
      <c r="H6" s="39">
        <f t="shared" si="1"/>
        <v>13</v>
      </c>
      <c r="I6" s="40">
        <f t="shared" si="2"/>
        <v>32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Hillside Green</v>
      </c>
      <c r="O6" s="19"/>
    </row>
    <row r="7" spans="2:15" ht="18">
      <c r="B7" s="35">
        <f>[1]Setup!B7</f>
        <v>4</v>
      </c>
      <c r="C7" s="48" t="str">
        <f>Setup!C7</f>
        <v>Sacred Heart Gold</v>
      </c>
      <c r="D7" s="37" t="s">
        <v>78</v>
      </c>
      <c r="E7" s="49"/>
      <c r="F7" s="37"/>
      <c r="G7" s="38" t="str">
        <f t="shared" si="0"/>
        <v/>
      </c>
      <c r="H7" s="39" t="str">
        <f t="shared" si="1"/>
        <v>--</v>
      </c>
      <c r="I7" s="40">
        <f t="shared" si="2"/>
        <v>37</v>
      </c>
      <c r="J7" s="41">
        <f t="shared" si="3"/>
        <v>7</v>
      </c>
      <c r="K7" s="36"/>
      <c r="L7" s="42"/>
      <c r="M7" s="38">
        <v>2</v>
      </c>
      <c r="N7" s="44" t="str">
        <f t="shared" ref="N7:N15" si="4">INDEX($C$4:$C$43,MATCH(M7,$I$4:$I$43,0))</f>
        <v>Meads Mill Gold</v>
      </c>
      <c r="O7" s="19"/>
    </row>
    <row r="8" spans="2:15" ht="18">
      <c r="B8" s="35">
        <f>[1]Setup!B8</f>
        <v>5</v>
      </c>
      <c r="C8" s="48" t="str">
        <f>Setup!C8</f>
        <v>Larson Red</v>
      </c>
      <c r="D8" s="37"/>
      <c r="E8" s="49">
        <v>6</v>
      </c>
      <c r="F8" s="37"/>
      <c r="G8" s="38" t="str">
        <f t="shared" si="0"/>
        <v/>
      </c>
      <c r="H8" s="39">
        <f t="shared" si="1"/>
        <v>6</v>
      </c>
      <c r="I8" s="40">
        <f t="shared" si="2"/>
        <v>33</v>
      </c>
      <c r="J8" s="41">
        <f t="shared" si="3"/>
        <v>1</v>
      </c>
      <c r="K8" s="36"/>
      <c r="L8" s="42"/>
      <c r="M8" s="38">
        <v>3</v>
      </c>
      <c r="N8" s="44" t="str">
        <f t="shared" si="4"/>
        <v>Boulan Park Green</v>
      </c>
      <c r="O8" s="19"/>
    </row>
    <row r="9" spans="2:15" ht="18">
      <c r="B9" s="35">
        <f>[1]Setup!B9</f>
        <v>6</v>
      </c>
      <c r="C9" s="48" t="str">
        <f>Setup!C9</f>
        <v>Larson Blue</v>
      </c>
      <c r="D9" s="37"/>
      <c r="E9" s="49">
        <v>19</v>
      </c>
      <c r="F9" s="37"/>
      <c r="G9" s="38" t="str">
        <f t="shared" si="0"/>
        <v/>
      </c>
      <c r="H9" s="39">
        <f t="shared" si="1"/>
        <v>19</v>
      </c>
      <c r="I9" s="40">
        <f t="shared" si="2"/>
        <v>24</v>
      </c>
      <c r="J9" s="41">
        <f t="shared" si="3"/>
        <v>1</v>
      </c>
      <c r="K9" s="36"/>
      <c r="L9" s="42"/>
      <c r="M9" s="38">
        <v>4</v>
      </c>
      <c r="N9" s="44" t="str">
        <f t="shared" si="4"/>
        <v>Power Upper Elementary</v>
      </c>
      <c r="O9" s="19"/>
    </row>
    <row r="10" spans="2:15" ht="18">
      <c r="B10" s="35">
        <f>[1]Setup!B10</f>
        <v>7</v>
      </c>
      <c r="C10" s="48" t="str">
        <f>Setup!C10</f>
        <v>Meads Mill Gold</v>
      </c>
      <c r="D10" s="37"/>
      <c r="E10" s="49">
        <v>85</v>
      </c>
      <c r="F10" s="37"/>
      <c r="G10" s="38" t="str">
        <f t="shared" si="0"/>
        <v/>
      </c>
      <c r="H10" s="39">
        <f t="shared" si="1"/>
        <v>85</v>
      </c>
      <c r="I10" s="40">
        <f t="shared" si="2"/>
        <v>2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Boulan Park Purple</v>
      </c>
      <c r="O10" s="19"/>
    </row>
    <row r="11" spans="2:15" ht="18">
      <c r="B11" s="35">
        <f>[1]Setup!B11</f>
        <v>8</v>
      </c>
      <c r="C11" s="48" t="str">
        <f>Setup!C11</f>
        <v>Saline Middle School</v>
      </c>
      <c r="D11" s="37"/>
      <c r="E11" s="49">
        <v>35.9</v>
      </c>
      <c r="F11" s="37">
        <v>0.2</v>
      </c>
      <c r="G11" s="38" t="str">
        <f t="shared" si="0"/>
        <v/>
      </c>
      <c r="H11" s="39">
        <f t="shared" si="1"/>
        <v>35.900019999999998</v>
      </c>
      <c r="I11" s="40">
        <f t="shared" si="2"/>
        <v>17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BCS Black</v>
      </c>
      <c r="O11" s="19"/>
    </row>
    <row r="12" spans="2:15" ht="18">
      <c r="B12" s="35">
        <f>[1]Setup!B12</f>
        <v>9</v>
      </c>
      <c r="C12" s="48" t="str">
        <f>Setup!C12</f>
        <v>Smith Gold</v>
      </c>
      <c r="D12" s="37"/>
      <c r="E12" s="49">
        <v>32.5</v>
      </c>
      <c r="F12" s="37">
        <v>0.1</v>
      </c>
      <c r="G12" s="38" t="str">
        <f t="shared" si="0"/>
        <v/>
      </c>
      <c r="H12" s="39">
        <f t="shared" si="1"/>
        <v>32.500010000000003</v>
      </c>
      <c r="I12" s="40">
        <f t="shared" si="2"/>
        <v>20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Canton Charter Academy Red</v>
      </c>
      <c r="O12" s="19"/>
    </row>
    <row r="13" spans="2:15" ht="18">
      <c r="B13" s="35">
        <f>[1]Setup!B13</f>
        <v>10</v>
      </c>
      <c r="C13" s="48" t="str">
        <f>Setup!C13</f>
        <v>Smith Black</v>
      </c>
      <c r="D13" s="37"/>
      <c r="E13" s="49">
        <v>14</v>
      </c>
      <c r="F13" s="37"/>
      <c r="G13" s="38" t="str">
        <f t="shared" si="0"/>
        <v/>
      </c>
      <c r="H13" s="39">
        <f t="shared" si="1"/>
        <v>14</v>
      </c>
      <c r="I13" s="40">
        <f t="shared" si="2"/>
        <v>30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BCS Gold</v>
      </c>
      <c r="O13" s="19"/>
    </row>
    <row r="14" spans="2:15" ht="18">
      <c r="B14" s="35">
        <f>[1]Setup!B14</f>
        <v>11</v>
      </c>
      <c r="C14" s="48" t="str">
        <f>Setup!C14</f>
        <v>Millington Jr. High</v>
      </c>
      <c r="D14" s="37"/>
      <c r="E14" s="49">
        <v>13.5</v>
      </c>
      <c r="F14" s="37"/>
      <c r="G14" s="38" t="str">
        <f t="shared" si="0"/>
        <v/>
      </c>
      <c r="H14" s="39">
        <f t="shared" si="1"/>
        <v>13.5</v>
      </c>
      <c r="I14" s="40">
        <f t="shared" si="2"/>
        <v>31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Detroit Country Day Blue</v>
      </c>
      <c r="O14" s="19"/>
    </row>
    <row r="15" spans="2:15" ht="18">
      <c r="B15" s="35">
        <f>[1]Setup!B15</f>
        <v>12</v>
      </c>
      <c r="C15" s="48" t="str">
        <f>Setup!C15</f>
        <v>Boulan Park Purple</v>
      </c>
      <c r="D15" s="37"/>
      <c r="E15" s="49">
        <v>68.5</v>
      </c>
      <c r="F15" s="37"/>
      <c r="G15" s="38" t="str">
        <f t="shared" si="0"/>
        <v/>
      </c>
      <c r="H15" s="39">
        <f t="shared" si="1"/>
        <v>68.5</v>
      </c>
      <c r="I15" s="40">
        <f t="shared" si="2"/>
        <v>5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Hillside Blue</v>
      </c>
      <c r="O15" s="19"/>
    </row>
    <row r="16" spans="2:15" ht="18">
      <c r="B16" s="35">
        <f>[1]Setup!B16</f>
        <v>13</v>
      </c>
      <c r="C16" s="48" t="str">
        <f>Setup!C16</f>
        <v>Boulan Park Green</v>
      </c>
      <c r="D16" s="37"/>
      <c r="E16" s="49">
        <v>77.5</v>
      </c>
      <c r="F16" s="37">
        <v>0.1</v>
      </c>
      <c r="G16" s="38" t="str">
        <f t="shared" si="0"/>
        <v/>
      </c>
      <c r="H16" s="39">
        <f t="shared" si="1"/>
        <v>77.500010000000003</v>
      </c>
      <c r="I16" s="40">
        <f t="shared" si="2"/>
        <v>3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35.5</v>
      </c>
      <c r="F17" s="37"/>
      <c r="G17" s="38" t="str">
        <f t="shared" si="0"/>
        <v/>
      </c>
      <c r="H17" s="39">
        <f t="shared" si="1"/>
        <v>35.5</v>
      </c>
      <c r="I17" s="40">
        <f t="shared" si="2"/>
        <v>19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/>
      <c r="E18" s="49">
        <v>37</v>
      </c>
      <c r="F18" s="37"/>
      <c r="G18" s="38" t="str">
        <f t="shared" si="0"/>
        <v/>
      </c>
      <c r="H18" s="39">
        <f t="shared" si="1"/>
        <v>37</v>
      </c>
      <c r="I18" s="40">
        <f t="shared" si="2"/>
        <v>16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/>
      <c r="E19" s="49">
        <v>77.5</v>
      </c>
      <c r="F19" s="37"/>
      <c r="G19" s="38" t="str">
        <f t="shared" si="0"/>
        <v/>
      </c>
      <c r="H19" s="39">
        <f t="shared" si="1"/>
        <v>77.5</v>
      </c>
      <c r="I19" s="40">
        <f t="shared" si="2"/>
        <v>4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/>
      <c r="E20" s="49">
        <v>57</v>
      </c>
      <c r="F20" s="37"/>
      <c r="G20" s="38" t="str">
        <f t="shared" si="0"/>
        <v/>
      </c>
      <c r="H20" s="39">
        <f t="shared" si="1"/>
        <v>57</v>
      </c>
      <c r="I20" s="40">
        <f t="shared" si="2"/>
        <v>7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/>
      <c r="E21" s="49">
        <v>38.5</v>
      </c>
      <c r="F21" s="37"/>
      <c r="G21" s="38" t="str">
        <f t="shared" si="0"/>
        <v/>
      </c>
      <c r="H21" s="39">
        <f t="shared" si="1"/>
        <v>38.5</v>
      </c>
      <c r="I21" s="40">
        <f t="shared" si="2"/>
        <v>15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32.5</v>
      </c>
      <c r="F22" s="37"/>
      <c r="G22" s="38" t="str">
        <f t="shared" si="0"/>
        <v/>
      </c>
      <c r="H22" s="39">
        <f t="shared" si="1"/>
        <v>32.5</v>
      </c>
      <c r="I22" s="40">
        <f t="shared" si="2"/>
        <v>21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42</v>
      </c>
      <c r="F23" s="37"/>
      <c r="G23" s="38" t="str">
        <f t="shared" si="0"/>
        <v/>
      </c>
      <c r="H23" s="39">
        <f t="shared" si="1"/>
        <v>42</v>
      </c>
      <c r="I23" s="40">
        <f t="shared" si="2"/>
        <v>14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/>
      <c r="E24" s="49">
        <v>54</v>
      </c>
      <c r="F24" s="37"/>
      <c r="G24" s="38" t="str">
        <f t="shared" si="0"/>
        <v/>
      </c>
      <c r="H24" s="39">
        <f t="shared" si="1"/>
        <v>54</v>
      </c>
      <c r="I24" s="40">
        <f t="shared" si="2"/>
        <v>11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/>
      <c r="E25" s="49">
        <v>16</v>
      </c>
      <c r="F25" s="37"/>
      <c r="G25" s="38" t="str">
        <f t="shared" si="0"/>
        <v/>
      </c>
      <c r="H25" s="39">
        <f t="shared" si="1"/>
        <v>16</v>
      </c>
      <c r="I25" s="40">
        <f t="shared" si="2"/>
        <v>28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/>
      <c r="E26" s="49">
        <v>49</v>
      </c>
      <c r="F26" s="37"/>
      <c r="G26" s="38" t="str">
        <f t="shared" si="0"/>
        <v/>
      </c>
      <c r="H26" s="39">
        <f t="shared" si="1"/>
        <v>49</v>
      </c>
      <c r="I26" s="40">
        <f t="shared" si="2"/>
        <v>13</v>
      </c>
      <c r="J26" s="41">
        <f t="shared" si="3"/>
        <v>1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/>
      <c r="E27" s="49">
        <v>18</v>
      </c>
      <c r="F27" s="37"/>
      <c r="G27" s="38" t="str">
        <f t="shared" si="0"/>
        <v/>
      </c>
      <c r="H27" s="39">
        <f t="shared" si="1"/>
        <v>18</v>
      </c>
      <c r="I27" s="40">
        <f t="shared" si="2"/>
        <v>25</v>
      </c>
      <c r="J27" s="41">
        <f t="shared" si="3"/>
        <v>1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/>
      <c r="E28" s="49">
        <v>20</v>
      </c>
      <c r="F28" s="37"/>
      <c r="G28" s="38" t="str">
        <f t="shared" si="0"/>
        <v/>
      </c>
      <c r="H28" s="39">
        <f t="shared" si="1"/>
        <v>20</v>
      </c>
      <c r="I28" s="40">
        <f t="shared" si="2"/>
        <v>23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/>
      <c r="E29" s="49">
        <v>55.5</v>
      </c>
      <c r="F29" s="37"/>
      <c r="G29" s="38" t="str">
        <f t="shared" si="0"/>
        <v/>
      </c>
      <c r="H29" s="39">
        <f t="shared" si="1"/>
        <v>55.5</v>
      </c>
      <c r="I29" s="40">
        <f t="shared" si="2"/>
        <v>9</v>
      </c>
      <c r="J29" s="41">
        <f t="shared" si="3"/>
        <v>1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/>
      <c r="E30" s="49">
        <v>15</v>
      </c>
      <c r="F30" s="37"/>
      <c r="G30" s="38" t="str">
        <f t="shared" si="0"/>
        <v/>
      </c>
      <c r="H30" s="39">
        <f t="shared" si="1"/>
        <v>15</v>
      </c>
      <c r="I30" s="40">
        <f t="shared" si="2"/>
        <v>29</v>
      </c>
      <c r="J30" s="41">
        <f t="shared" si="3"/>
        <v>1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/>
      <c r="E31" s="49">
        <v>35.5</v>
      </c>
      <c r="F31" s="37">
        <v>0.1</v>
      </c>
      <c r="G31" s="38" t="str">
        <f t="shared" si="0"/>
        <v/>
      </c>
      <c r="H31" s="39">
        <f t="shared" si="1"/>
        <v>35.500010000000003</v>
      </c>
      <c r="I31" s="40">
        <f t="shared" si="2"/>
        <v>18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 t="s">
        <v>78</v>
      </c>
      <c r="E32" s="49"/>
      <c r="F32" s="37"/>
      <c r="G32" s="38" t="str">
        <f t="shared" si="0"/>
        <v/>
      </c>
      <c r="H32" s="39" t="str">
        <f t="shared" si="1"/>
        <v>--</v>
      </c>
      <c r="I32" s="40">
        <f t="shared" si="2"/>
        <v>37</v>
      </c>
      <c r="J32" s="41">
        <f t="shared" si="3"/>
        <v>7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/>
      <c r="E33" s="49">
        <v>17.5</v>
      </c>
      <c r="F33" s="37"/>
      <c r="G33" s="38" t="str">
        <f t="shared" si="0"/>
        <v/>
      </c>
      <c r="H33" s="39">
        <f t="shared" si="1"/>
        <v>17.5</v>
      </c>
      <c r="I33" s="40">
        <f t="shared" si="2"/>
        <v>26</v>
      </c>
      <c r="J33" s="41">
        <f t="shared" si="3"/>
        <v>1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/>
      <c r="E34" s="49">
        <v>16</v>
      </c>
      <c r="F34" s="37">
        <v>0.1</v>
      </c>
      <c r="G34" s="38" t="str">
        <f t="shared" si="0"/>
        <v/>
      </c>
      <c r="H34" s="39">
        <f t="shared" si="1"/>
        <v>16.00001</v>
      </c>
      <c r="I34" s="40">
        <f t="shared" si="2"/>
        <v>27</v>
      </c>
      <c r="J34" s="41">
        <f t="shared" si="3"/>
        <v>1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/>
      <c r="E35" s="49">
        <v>49</v>
      </c>
      <c r="F35" s="37">
        <v>0.1</v>
      </c>
      <c r="G35" s="38" t="str">
        <f t="shared" si="0"/>
        <v/>
      </c>
      <c r="H35" s="39">
        <f t="shared" si="1"/>
        <v>49.000010000000003</v>
      </c>
      <c r="I35" s="40">
        <f t="shared" si="2"/>
        <v>12</v>
      </c>
      <c r="J35" s="41">
        <f t="shared" si="3"/>
        <v>1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 t="s">
        <v>78</v>
      </c>
      <c r="E36" s="49"/>
      <c r="F36" s="37"/>
      <c r="G36" s="38" t="str">
        <f t="shared" si="0"/>
        <v/>
      </c>
      <c r="H36" s="39" t="str">
        <f t="shared" si="1"/>
        <v>--</v>
      </c>
      <c r="I36" s="40">
        <f t="shared" si="2"/>
        <v>37</v>
      </c>
      <c r="J36" s="41">
        <f t="shared" si="3"/>
        <v>7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29.5</v>
      </c>
      <c r="F37" s="37"/>
      <c r="G37" s="38" t="str">
        <f t="shared" si="0"/>
        <v/>
      </c>
      <c r="H37" s="39">
        <f t="shared" si="1"/>
        <v>29.5</v>
      </c>
      <c r="I37" s="40">
        <f t="shared" si="2"/>
        <v>22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85.5</v>
      </c>
      <c r="F38" s="37"/>
      <c r="G38" s="38" t="str">
        <f t="shared" si="0"/>
        <v/>
      </c>
      <c r="H38" s="39">
        <f t="shared" si="1"/>
        <v>85.5</v>
      </c>
      <c r="I38" s="40">
        <f t="shared" si="2"/>
        <v>1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55</v>
      </c>
      <c r="F39" s="37"/>
      <c r="G39" s="38" t="str">
        <f t="shared" si="0"/>
        <v/>
      </c>
      <c r="H39" s="39">
        <f t="shared" si="1"/>
        <v>55</v>
      </c>
      <c r="I39" s="40">
        <f t="shared" si="2"/>
        <v>10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7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7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7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7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19" priority="5" operator="greaterThan">
      <formula>1</formula>
    </cfRule>
  </conditionalFormatting>
  <conditionalFormatting sqref="I4:I44">
    <cfRule type="cellIs" dxfId="18" priority="3" stopIfTrue="1" operator="equal">
      <formula>"error"</formula>
    </cfRule>
    <cfRule type="cellIs" dxfId="17" priority="4" stopIfTrue="1" operator="lessThan">
      <formula>9</formula>
    </cfRule>
  </conditionalFormatting>
  <conditionalFormatting sqref="G4:G43">
    <cfRule type="cellIs" dxfId="16" priority="2" stopIfTrue="1" operator="equal">
      <formula>"err"</formula>
    </cfRule>
  </conditionalFormatting>
  <conditionalFormatting sqref="C4:C43">
    <cfRule type="cellIs" dxfId="15" priority="1" operator="equal">
      <formula>0</formula>
    </cfRule>
  </conditionalFormatting>
  <dataValidations count="1">
    <dataValidation type="list" allowBlank="1" showInputMessage="1" showErrorMessage="1" sqref="D4:D43">
      <formula1>"P,NS,DQ,Tier 1, Tier 2, Tier 3, Tier 4"</formula1>
    </dataValidation>
  </dataValidations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3" workbookViewId="0">
      <selection activeCell="D26" sqref="D26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Setup!F24</f>
        <v>Scrambler</v>
      </c>
      <c r="D2" s="56"/>
      <c r="E2" s="56"/>
      <c r="F2" s="19"/>
      <c r="G2" s="20">
        <v>1</v>
      </c>
      <c r="H2" s="21"/>
      <c r="I2" s="57" t="str">
        <f>IF(G2=0,"High Score Wins",IF(G2=1,"Low Score Wins","error"))</f>
        <v>Low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11266.5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11266.5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24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64.599999999999994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64.599999999999994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5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Sacred Heart Blue</v>
      </c>
      <c r="D6" s="37"/>
      <c r="E6" s="49">
        <v>50.5</v>
      </c>
      <c r="F6" s="37"/>
      <c r="G6" s="38" t="str">
        <f t="shared" si="0"/>
        <v/>
      </c>
      <c r="H6" s="39">
        <f t="shared" si="1"/>
        <v>50.5</v>
      </c>
      <c r="I6" s="40">
        <f t="shared" si="2"/>
        <v>1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Sacred Heart Blue</v>
      </c>
      <c r="O6" s="19"/>
    </row>
    <row r="7" spans="2:15" ht="18">
      <c r="B7" s="35">
        <f>[1]Setup!B7</f>
        <v>4</v>
      </c>
      <c r="C7" s="48" t="str">
        <f>Setup!C7</f>
        <v>Sacred Heart Gold</v>
      </c>
      <c r="D7" s="37" t="s">
        <v>78</v>
      </c>
      <c r="E7" s="49"/>
      <c r="F7" s="37"/>
      <c r="G7" s="38" t="str">
        <f t="shared" si="0"/>
        <v/>
      </c>
      <c r="H7" s="39" t="str">
        <f t="shared" si="1"/>
        <v>--</v>
      </c>
      <c r="I7" s="40">
        <f t="shared" si="2"/>
        <v>37</v>
      </c>
      <c r="J7" s="41">
        <f t="shared" si="3"/>
        <v>13</v>
      </c>
      <c r="K7" s="36"/>
      <c r="L7" s="42"/>
      <c r="M7" s="38">
        <v>2</v>
      </c>
      <c r="N7" s="44" t="str">
        <f t="shared" ref="N7:N15" si="4">INDEX($C$4:$C$43,MATCH(M7,$I$4:$I$43,0))</f>
        <v>Emerson Green</v>
      </c>
      <c r="O7" s="19"/>
    </row>
    <row r="8" spans="2:15" ht="18">
      <c r="B8" s="35">
        <f>[1]Setup!B8</f>
        <v>5</v>
      </c>
      <c r="C8" s="48" t="str">
        <f>Setup!C8</f>
        <v>Larson Red</v>
      </c>
      <c r="D8" s="37"/>
      <c r="E8" s="49">
        <v>11259.8</v>
      </c>
      <c r="F8" s="37"/>
      <c r="G8" s="38" t="str">
        <f t="shared" si="0"/>
        <v/>
      </c>
      <c r="H8" s="39">
        <f t="shared" si="1"/>
        <v>11259.8</v>
      </c>
      <c r="I8" s="40">
        <f t="shared" si="2"/>
        <v>23</v>
      </c>
      <c r="J8" s="41">
        <f t="shared" si="3"/>
        <v>1</v>
      </c>
      <c r="K8" s="36"/>
      <c r="L8" s="42"/>
      <c r="M8" s="38">
        <v>3</v>
      </c>
      <c r="N8" s="44" t="str">
        <f t="shared" si="4"/>
        <v>St. Lorenz Lutheran School</v>
      </c>
      <c r="O8" s="19"/>
    </row>
    <row r="9" spans="2:15" ht="18">
      <c r="B9" s="35">
        <f>[1]Setup!B9</f>
        <v>6</v>
      </c>
      <c r="C9" s="48" t="str">
        <f>Setup!C9</f>
        <v>Larson Blue</v>
      </c>
      <c r="D9" s="37"/>
      <c r="E9" s="49">
        <v>7246.3</v>
      </c>
      <c r="F9" s="37"/>
      <c r="G9" s="38" t="str">
        <f t="shared" si="0"/>
        <v/>
      </c>
      <c r="H9" s="39">
        <f t="shared" si="1"/>
        <v>7246.3</v>
      </c>
      <c r="I9" s="40">
        <f t="shared" si="2"/>
        <v>21</v>
      </c>
      <c r="J9" s="41">
        <f t="shared" si="3"/>
        <v>1</v>
      </c>
      <c r="K9" s="36"/>
      <c r="L9" s="42"/>
      <c r="M9" s="38">
        <v>4</v>
      </c>
      <c r="N9" s="44" t="str">
        <f t="shared" si="4"/>
        <v>Hillside Green</v>
      </c>
      <c r="O9" s="19"/>
    </row>
    <row r="10" spans="2:15" ht="18">
      <c r="B10" s="35">
        <f>[1]Setup!B10</f>
        <v>7</v>
      </c>
      <c r="C10" s="48" t="str">
        <f>Setup!C10</f>
        <v>Meads Mill Gold</v>
      </c>
      <c r="D10" s="37"/>
      <c r="E10" s="49">
        <v>11062.1</v>
      </c>
      <c r="F10" s="37"/>
      <c r="G10" s="38" t="str">
        <f t="shared" si="0"/>
        <v/>
      </c>
      <c r="H10" s="39">
        <f t="shared" si="1"/>
        <v>11062.1</v>
      </c>
      <c r="I10" s="40">
        <f t="shared" si="2"/>
        <v>22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BCS Gold</v>
      </c>
      <c r="O10" s="19"/>
    </row>
    <row r="11" spans="2:15" ht="18">
      <c r="B11" s="35">
        <f>[1]Setup!B11</f>
        <v>8</v>
      </c>
      <c r="C11" s="48" t="str">
        <f>Setup!C11</f>
        <v>Saline Middle School</v>
      </c>
      <c r="D11" s="37"/>
      <c r="E11" s="49">
        <v>16261.7</v>
      </c>
      <c r="F11" s="37"/>
      <c r="G11" s="38" t="str">
        <f t="shared" si="0"/>
        <v/>
      </c>
      <c r="H11" s="39">
        <f t="shared" si="1"/>
        <v>16261.7</v>
      </c>
      <c r="I11" s="40">
        <f t="shared" si="2"/>
        <v>26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Clague Middle School Green</v>
      </c>
      <c r="O11" s="19"/>
    </row>
    <row r="12" spans="2:15" ht="18">
      <c r="B12" s="35">
        <f>[1]Setup!B12</f>
        <v>9</v>
      </c>
      <c r="C12" s="48" t="str">
        <f>Setup!C12</f>
        <v>Smith Gold</v>
      </c>
      <c r="D12" s="37"/>
      <c r="E12" s="49">
        <v>5076.8</v>
      </c>
      <c r="F12" s="37"/>
      <c r="G12" s="38" t="str">
        <f t="shared" si="0"/>
        <v/>
      </c>
      <c r="H12" s="39">
        <f t="shared" si="1"/>
        <v>5076.8</v>
      </c>
      <c r="I12" s="40">
        <f t="shared" si="2"/>
        <v>17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East Middle Yellow</v>
      </c>
      <c r="O12" s="19"/>
    </row>
    <row r="13" spans="2:15" ht="18">
      <c r="B13" s="35">
        <f>[1]Setup!B13</f>
        <v>10</v>
      </c>
      <c r="C13" s="48" t="str">
        <f>Setup!C13</f>
        <v>Smith Black</v>
      </c>
      <c r="D13" s="37"/>
      <c r="E13" s="49">
        <v>6087.9</v>
      </c>
      <c r="F13" s="37"/>
      <c r="G13" s="38" t="str">
        <f t="shared" si="0"/>
        <v/>
      </c>
      <c r="H13" s="39">
        <f t="shared" si="1"/>
        <v>6087.9</v>
      </c>
      <c r="I13" s="40">
        <f t="shared" si="2"/>
        <v>19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Millington Jr. High</v>
      </c>
      <c r="O13" s="19"/>
    </row>
    <row r="14" spans="2:15" ht="18">
      <c r="B14" s="35">
        <f>[1]Setup!B14</f>
        <v>11</v>
      </c>
      <c r="C14" s="48" t="str">
        <f>Setup!C14</f>
        <v>Millington Jr. High</v>
      </c>
      <c r="D14" s="37"/>
      <c r="E14" s="49">
        <v>106.4</v>
      </c>
      <c r="F14" s="37"/>
      <c r="G14" s="38" t="str">
        <f t="shared" si="0"/>
        <v/>
      </c>
      <c r="H14" s="39">
        <f t="shared" si="1"/>
        <v>106.4</v>
      </c>
      <c r="I14" s="40">
        <f t="shared" si="2"/>
        <v>8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Power Upper Elementary</v>
      </c>
      <c r="O14" s="19"/>
    </row>
    <row r="15" spans="2:15" ht="18">
      <c r="B15" s="35">
        <f>[1]Setup!B15</f>
        <v>12</v>
      </c>
      <c r="C15" s="48" t="str">
        <f>Setup!C15</f>
        <v>Boulan Park Purple</v>
      </c>
      <c r="D15" s="37" t="s">
        <v>77</v>
      </c>
      <c r="E15" s="49"/>
      <c r="F15" s="37"/>
      <c r="G15" s="38" t="str">
        <f t="shared" si="0"/>
        <v/>
      </c>
      <c r="H15" s="39" t="str">
        <f t="shared" si="1"/>
        <v>--</v>
      </c>
      <c r="I15" s="40">
        <f t="shared" si="2"/>
        <v>36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Baker Middle School</v>
      </c>
      <c r="O15" s="19"/>
    </row>
    <row r="16" spans="2:15" ht="18">
      <c r="B16" s="35">
        <f>[1]Setup!B16</f>
        <v>13</v>
      </c>
      <c r="C16" s="48" t="str">
        <f>Setup!C16</f>
        <v>Boulan Park Green</v>
      </c>
      <c r="D16" s="37"/>
      <c r="E16" s="49">
        <v>11707</v>
      </c>
      <c r="F16" s="37"/>
      <c r="G16" s="38" t="str">
        <f t="shared" si="0"/>
        <v/>
      </c>
      <c r="H16" s="39">
        <f t="shared" si="1"/>
        <v>11707</v>
      </c>
      <c r="I16" s="40">
        <f t="shared" si="2"/>
        <v>25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1688.8</v>
      </c>
      <c r="F17" s="37"/>
      <c r="G17" s="38" t="str">
        <f t="shared" si="0"/>
        <v/>
      </c>
      <c r="H17" s="39">
        <f t="shared" si="1"/>
        <v>1688.8</v>
      </c>
      <c r="I17" s="40">
        <f t="shared" si="2"/>
        <v>14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/>
      <c r="E18" s="49">
        <v>92.7</v>
      </c>
      <c r="F18" s="37"/>
      <c r="G18" s="38" t="str">
        <f t="shared" si="0"/>
        <v/>
      </c>
      <c r="H18" s="39">
        <f t="shared" si="1"/>
        <v>92.7</v>
      </c>
      <c r="I18" s="40">
        <f t="shared" si="2"/>
        <v>7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/>
      <c r="E19" s="49">
        <v>116.7</v>
      </c>
      <c r="F19" s="37"/>
      <c r="G19" s="38" t="str">
        <f t="shared" si="0"/>
        <v/>
      </c>
      <c r="H19" s="39">
        <f t="shared" si="1"/>
        <v>116.7</v>
      </c>
      <c r="I19" s="40">
        <f t="shared" si="2"/>
        <v>9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/>
      <c r="E20" s="49">
        <v>1145.0999999999999</v>
      </c>
      <c r="F20" s="37"/>
      <c r="G20" s="38" t="str">
        <f t="shared" si="0"/>
        <v/>
      </c>
      <c r="H20" s="39">
        <f t="shared" si="1"/>
        <v>1145.0999999999999</v>
      </c>
      <c r="I20" s="40">
        <f t="shared" si="2"/>
        <v>12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/>
      <c r="E21" s="49">
        <v>2418</v>
      </c>
      <c r="F21" s="37"/>
      <c r="G21" s="38" t="str">
        <f t="shared" si="0"/>
        <v/>
      </c>
      <c r="H21" s="39">
        <f t="shared" si="1"/>
        <v>2418</v>
      </c>
      <c r="I21" s="40">
        <f t="shared" si="2"/>
        <v>15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5043.1000000000004</v>
      </c>
      <c r="F22" s="37"/>
      <c r="G22" s="38" t="str">
        <f t="shared" si="0"/>
        <v/>
      </c>
      <c r="H22" s="39">
        <f t="shared" si="1"/>
        <v>5043.1000000000004</v>
      </c>
      <c r="I22" s="40">
        <f t="shared" si="2"/>
        <v>16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229.9</v>
      </c>
      <c r="F23" s="37"/>
      <c r="G23" s="38" t="str">
        <f t="shared" si="0"/>
        <v/>
      </c>
      <c r="H23" s="39">
        <f t="shared" si="1"/>
        <v>229.9</v>
      </c>
      <c r="I23" s="40">
        <f t="shared" si="2"/>
        <v>10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 t="s">
        <v>78</v>
      </c>
      <c r="E24" s="49"/>
      <c r="F24" s="37"/>
      <c r="G24" s="38" t="str">
        <f t="shared" si="0"/>
        <v/>
      </c>
      <c r="H24" s="39" t="str">
        <f t="shared" si="1"/>
        <v>--</v>
      </c>
      <c r="I24" s="40">
        <f t="shared" si="2"/>
        <v>37</v>
      </c>
      <c r="J24" s="41">
        <f t="shared" si="3"/>
        <v>13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 t="s">
        <v>78</v>
      </c>
      <c r="E25" s="49"/>
      <c r="F25" s="37"/>
      <c r="G25" s="38" t="str">
        <f t="shared" si="0"/>
        <v/>
      </c>
      <c r="H25" s="39" t="str">
        <f t="shared" si="1"/>
        <v>--</v>
      </c>
      <c r="I25" s="40">
        <f t="shared" si="2"/>
        <v>37</v>
      </c>
      <c r="J25" s="41">
        <f t="shared" si="3"/>
        <v>13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/>
      <c r="E26" s="49">
        <v>76.8</v>
      </c>
      <c r="F26" s="37"/>
      <c r="G26" s="38" t="str">
        <f t="shared" si="0"/>
        <v/>
      </c>
      <c r="H26" s="39">
        <f t="shared" si="1"/>
        <v>76.8</v>
      </c>
      <c r="I26" s="40">
        <f t="shared" si="2"/>
        <v>6</v>
      </c>
      <c r="J26" s="41">
        <f t="shared" si="3"/>
        <v>1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 t="s">
        <v>78</v>
      </c>
      <c r="E27" s="49"/>
      <c r="F27" s="37"/>
      <c r="G27" s="38" t="str">
        <f t="shared" si="0"/>
        <v/>
      </c>
      <c r="H27" s="39" t="str">
        <f t="shared" si="1"/>
        <v>--</v>
      </c>
      <c r="I27" s="40">
        <f t="shared" si="2"/>
        <v>37</v>
      </c>
      <c r="J27" s="41">
        <f t="shared" si="3"/>
        <v>13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/>
      <c r="E28" s="49">
        <v>6863.6</v>
      </c>
      <c r="F28" s="37"/>
      <c r="G28" s="38" t="str">
        <f t="shared" si="0"/>
        <v/>
      </c>
      <c r="H28" s="39">
        <f t="shared" si="1"/>
        <v>6863.6</v>
      </c>
      <c r="I28" s="40">
        <f t="shared" si="2"/>
        <v>20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 t="s">
        <v>78</v>
      </c>
      <c r="E29" s="49"/>
      <c r="F29" s="37"/>
      <c r="G29" s="38" t="str">
        <f t="shared" si="0"/>
        <v/>
      </c>
      <c r="H29" s="39" t="str">
        <f t="shared" si="1"/>
        <v>--</v>
      </c>
      <c r="I29" s="40">
        <f t="shared" si="2"/>
        <v>37</v>
      </c>
      <c r="J29" s="41">
        <f t="shared" si="3"/>
        <v>13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 t="s">
        <v>78</v>
      </c>
      <c r="E30" s="49"/>
      <c r="F30" s="37"/>
      <c r="G30" s="38" t="str">
        <f t="shared" si="0"/>
        <v/>
      </c>
      <c r="H30" s="39" t="str">
        <f t="shared" si="1"/>
        <v>--</v>
      </c>
      <c r="I30" s="40">
        <f t="shared" si="2"/>
        <v>37</v>
      </c>
      <c r="J30" s="41">
        <f t="shared" si="3"/>
        <v>13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/>
      <c r="E31" s="49">
        <v>5106.8</v>
      </c>
      <c r="F31" s="37"/>
      <c r="G31" s="38" t="str">
        <f t="shared" si="0"/>
        <v/>
      </c>
      <c r="H31" s="39">
        <f t="shared" si="1"/>
        <v>5106.8</v>
      </c>
      <c r="I31" s="40">
        <f t="shared" si="2"/>
        <v>18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 t="s">
        <v>78</v>
      </c>
      <c r="E32" s="49"/>
      <c r="F32" s="37"/>
      <c r="G32" s="38" t="str">
        <f t="shared" si="0"/>
        <v/>
      </c>
      <c r="H32" s="39" t="str">
        <f t="shared" si="1"/>
        <v>--</v>
      </c>
      <c r="I32" s="40">
        <f t="shared" si="2"/>
        <v>37</v>
      </c>
      <c r="J32" s="41">
        <f t="shared" si="3"/>
        <v>13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 t="s">
        <v>78</v>
      </c>
      <c r="E33" s="49"/>
      <c r="F33" s="37"/>
      <c r="G33" s="38" t="str">
        <f t="shared" si="0"/>
        <v/>
      </c>
      <c r="H33" s="39" t="str">
        <f t="shared" si="1"/>
        <v>--</v>
      </c>
      <c r="I33" s="40">
        <f t="shared" si="2"/>
        <v>37</v>
      </c>
      <c r="J33" s="41">
        <f t="shared" si="3"/>
        <v>13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/>
      <c r="E34" s="49">
        <v>1252.9000000000001</v>
      </c>
      <c r="F34" s="37"/>
      <c r="G34" s="38" t="str">
        <f t="shared" si="0"/>
        <v/>
      </c>
      <c r="H34" s="39">
        <f t="shared" si="1"/>
        <v>1252.9000000000001</v>
      </c>
      <c r="I34" s="40">
        <f t="shared" si="2"/>
        <v>13</v>
      </c>
      <c r="J34" s="41">
        <f t="shared" si="3"/>
        <v>1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/>
      <c r="E35" s="49">
        <v>53.2</v>
      </c>
      <c r="F35" s="37"/>
      <c r="G35" s="38" t="str">
        <f t="shared" si="0"/>
        <v/>
      </c>
      <c r="H35" s="39">
        <f t="shared" si="1"/>
        <v>53.2</v>
      </c>
      <c r="I35" s="40">
        <f t="shared" si="2"/>
        <v>2</v>
      </c>
      <c r="J35" s="41">
        <f t="shared" si="3"/>
        <v>1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 t="s">
        <v>78</v>
      </c>
      <c r="E36" s="49"/>
      <c r="F36" s="37"/>
      <c r="G36" s="38" t="str">
        <f t="shared" si="0"/>
        <v/>
      </c>
      <c r="H36" s="39" t="str">
        <f t="shared" si="1"/>
        <v>--</v>
      </c>
      <c r="I36" s="40">
        <f t="shared" si="2"/>
        <v>37</v>
      </c>
      <c r="J36" s="41">
        <f t="shared" si="3"/>
        <v>13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60.1</v>
      </c>
      <c r="F37" s="37"/>
      <c r="G37" s="38" t="str">
        <f t="shared" si="0"/>
        <v/>
      </c>
      <c r="H37" s="39">
        <f t="shared" si="1"/>
        <v>60.1</v>
      </c>
      <c r="I37" s="40">
        <f t="shared" si="2"/>
        <v>3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63.6</v>
      </c>
      <c r="F38" s="37"/>
      <c r="G38" s="38" t="str">
        <f t="shared" si="0"/>
        <v/>
      </c>
      <c r="H38" s="39">
        <f t="shared" si="1"/>
        <v>63.6</v>
      </c>
      <c r="I38" s="40">
        <f t="shared" si="2"/>
        <v>4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1089.9000000000001</v>
      </c>
      <c r="F39" s="37"/>
      <c r="G39" s="38" t="str">
        <f t="shared" si="0"/>
        <v/>
      </c>
      <c r="H39" s="39">
        <f t="shared" si="1"/>
        <v>1089.9000000000001</v>
      </c>
      <c r="I39" s="40">
        <f t="shared" si="2"/>
        <v>11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13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13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13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13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14" priority="5" operator="greaterThan">
      <formula>1</formula>
    </cfRule>
  </conditionalFormatting>
  <conditionalFormatting sqref="I4:I44">
    <cfRule type="cellIs" dxfId="13" priority="3" stopIfTrue="1" operator="equal">
      <formula>"error"</formula>
    </cfRule>
    <cfRule type="cellIs" dxfId="12" priority="4" stopIfTrue="1" operator="lessThan">
      <formula>9</formula>
    </cfRule>
  </conditionalFormatting>
  <conditionalFormatting sqref="G4:G43">
    <cfRule type="cellIs" dxfId="11" priority="2" stopIfTrue="1" operator="equal">
      <formula>"err"</formula>
    </cfRule>
  </conditionalFormatting>
  <conditionalFormatting sqref="C4:C43">
    <cfRule type="cellIs" dxfId="10" priority="1" operator="equal">
      <formula>0</formula>
    </cfRule>
  </conditionalFormatting>
  <dataValidations count="1">
    <dataValidation type="list" allowBlank="1" showInputMessage="1" showErrorMessage="1" sqref="D4:D43">
      <formula1>"P,NS,DQ,Tier 1, Tier 2, Tier 3, Tier 4"</formula1>
    </dataValidation>
  </dataValidations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0" workbookViewId="0">
      <selection activeCell="E40" sqref="E40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Setup!F25</f>
        <v>Wind Power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32.299999999999997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32.299999999999997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19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42.63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42.63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8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Sacred Heart Blue</v>
      </c>
      <c r="D6" s="37"/>
      <c r="E6" s="49">
        <v>35.26</v>
      </c>
      <c r="F6" s="37"/>
      <c r="G6" s="38" t="str">
        <f t="shared" si="0"/>
        <v/>
      </c>
      <c r="H6" s="39">
        <f t="shared" si="1"/>
        <v>35.26</v>
      </c>
      <c r="I6" s="40">
        <f t="shared" si="2"/>
        <v>16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Emerson Blue</v>
      </c>
      <c r="O6" s="19"/>
    </row>
    <row r="7" spans="2:15" ht="18">
      <c r="B7" s="35">
        <f>[1]Setup!B7</f>
        <v>4</v>
      </c>
      <c r="C7" s="48" t="str">
        <f>Setup!C7</f>
        <v>Sacred Heart Gold</v>
      </c>
      <c r="D7" s="37" t="s">
        <v>78</v>
      </c>
      <c r="E7" s="49"/>
      <c r="F7" s="37"/>
      <c r="G7" s="38" t="str">
        <f t="shared" si="0"/>
        <v/>
      </c>
      <c r="H7" s="39" t="str">
        <f t="shared" si="1"/>
        <v>--</v>
      </c>
      <c r="I7" s="40">
        <f t="shared" si="2"/>
        <v>37</v>
      </c>
      <c r="J7" s="41">
        <f t="shared" si="3"/>
        <v>7</v>
      </c>
      <c r="K7" s="36"/>
      <c r="L7" s="42"/>
      <c r="M7" s="38">
        <v>2</v>
      </c>
      <c r="N7" s="44" t="str">
        <f t="shared" ref="N7:N15" si="4">INDEX($C$4:$C$43,MATCH(M7,$I$4:$I$43,0))</f>
        <v>East Middle Blue</v>
      </c>
      <c r="O7" s="19"/>
    </row>
    <row r="8" spans="2:15" ht="18">
      <c r="B8" s="35">
        <f>[1]Setup!B8</f>
        <v>5</v>
      </c>
      <c r="C8" s="48" t="str">
        <f>Setup!C8</f>
        <v>Larson Red</v>
      </c>
      <c r="D8" s="37"/>
      <c r="E8" s="49">
        <v>34.56</v>
      </c>
      <c r="F8" s="37"/>
      <c r="G8" s="38" t="str">
        <f t="shared" si="0"/>
        <v/>
      </c>
      <c r="H8" s="39">
        <f t="shared" si="1"/>
        <v>34.56</v>
      </c>
      <c r="I8" s="40">
        <f t="shared" si="2"/>
        <v>17</v>
      </c>
      <c r="J8" s="41">
        <f t="shared" si="3"/>
        <v>1</v>
      </c>
      <c r="K8" s="36"/>
      <c r="L8" s="42"/>
      <c r="M8" s="38">
        <v>3</v>
      </c>
      <c r="N8" s="44" t="str">
        <f t="shared" si="4"/>
        <v>Saline Middle School</v>
      </c>
      <c r="O8" s="19"/>
    </row>
    <row r="9" spans="2:15" ht="18">
      <c r="B9" s="35">
        <f>[1]Setup!B9</f>
        <v>6</v>
      </c>
      <c r="C9" s="48" t="str">
        <f>Setup!C9</f>
        <v>Larson Blue</v>
      </c>
      <c r="D9" s="37"/>
      <c r="E9" s="49">
        <v>51.23</v>
      </c>
      <c r="F9" s="37"/>
      <c r="G9" s="38" t="str">
        <f t="shared" si="0"/>
        <v/>
      </c>
      <c r="H9" s="39">
        <f t="shared" si="1"/>
        <v>51.23</v>
      </c>
      <c r="I9" s="40">
        <f t="shared" si="2"/>
        <v>5</v>
      </c>
      <c r="J9" s="41">
        <f t="shared" si="3"/>
        <v>1</v>
      </c>
      <c r="K9" s="36"/>
      <c r="L9" s="42"/>
      <c r="M9" s="38">
        <v>4</v>
      </c>
      <c r="N9" s="44" t="str">
        <f t="shared" si="4"/>
        <v>Emerson Green</v>
      </c>
      <c r="O9" s="19"/>
    </row>
    <row r="10" spans="2:15" ht="18">
      <c r="B10" s="35">
        <f>[1]Setup!B10</f>
        <v>7</v>
      </c>
      <c r="C10" s="48" t="str">
        <f>Setup!C10</f>
        <v>Meads Mill Gold</v>
      </c>
      <c r="D10" s="37"/>
      <c r="E10" s="49">
        <v>38.71</v>
      </c>
      <c r="F10" s="37"/>
      <c r="G10" s="38" t="str">
        <f t="shared" si="0"/>
        <v/>
      </c>
      <c r="H10" s="39">
        <f t="shared" si="1"/>
        <v>38.71</v>
      </c>
      <c r="I10" s="40">
        <f t="shared" si="2"/>
        <v>13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Larson Blue</v>
      </c>
      <c r="O10" s="19"/>
    </row>
    <row r="11" spans="2:15" ht="18">
      <c r="B11" s="35">
        <f>[1]Setup!B11</f>
        <v>8</v>
      </c>
      <c r="C11" s="48" t="str">
        <f>Setup!C11</f>
        <v>Saline Middle School</v>
      </c>
      <c r="D11" s="37"/>
      <c r="E11" s="49">
        <v>60.94</v>
      </c>
      <c r="F11" s="37"/>
      <c r="G11" s="38" t="str">
        <f t="shared" si="0"/>
        <v/>
      </c>
      <c r="H11" s="39">
        <f t="shared" si="1"/>
        <v>60.94</v>
      </c>
      <c r="I11" s="40">
        <f t="shared" si="2"/>
        <v>3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Canton Charter Academy Red</v>
      </c>
      <c r="O11" s="19"/>
    </row>
    <row r="12" spans="2:15" ht="18">
      <c r="B12" s="35">
        <f>[1]Setup!B12</f>
        <v>9</v>
      </c>
      <c r="C12" s="48" t="str">
        <f>Setup!C12</f>
        <v>Smith Gold</v>
      </c>
      <c r="D12" s="37"/>
      <c r="E12" s="49">
        <v>29.5</v>
      </c>
      <c r="F12" s="37"/>
      <c r="G12" s="38" t="str">
        <f t="shared" si="0"/>
        <v/>
      </c>
      <c r="H12" s="39">
        <f t="shared" si="1"/>
        <v>29.5</v>
      </c>
      <c r="I12" s="40">
        <f t="shared" si="2"/>
        <v>22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East Middle Yellow</v>
      </c>
      <c r="O12" s="19"/>
    </row>
    <row r="13" spans="2:15" ht="18">
      <c r="B13" s="35">
        <f>[1]Setup!B13</f>
        <v>10</v>
      </c>
      <c r="C13" s="48" t="str">
        <f>Setup!C13</f>
        <v>Smith Black</v>
      </c>
      <c r="D13" s="37"/>
      <c r="E13" s="49">
        <v>19.3</v>
      </c>
      <c r="F13" s="37"/>
      <c r="G13" s="38" t="str">
        <f t="shared" si="0"/>
        <v/>
      </c>
      <c r="H13" s="39">
        <f t="shared" si="1"/>
        <v>19.3</v>
      </c>
      <c r="I13" s="40">
        <f t="shared" si="2"/>
        <v>29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BCS Gold</v>
      </c>
      <c r="O13" s="19"/>
    </row>
    <row r="14" spans="2:15" ht="18">
      <c r="B14" s="35">
        <f>[1]Setup!B14</f>
        <v>11</v>
      </c>
      <c r="C14" s="48" t="str">
        <f>Setup!C14</f>
        <v>Millington Jr. High</v>
      </c>
      <c r="D14" s="37"/>
      <c r="E14" s="49">
        <v>26.85</v>
      </c>
      <c r="F14" s="37"/>
      <c r="G14" s="38" t="str">
        <f t="shared" si="0"/>
        <v/>
      </c>
      <c r="H14" s="39">
        <f t="shared" si="1"/>
        <v>26.85</v>
      </c>
      <c r="I14" s="40">
        <f t="shared" si="2"/>
        <v>24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Baker Middle School</v>
      </c>
      <c r="O14" s="19"/>
    </row>
    <row r="15" spans="2:15" ht="18">
      <c r="B15" s="35">
        <f>[1]Setup!B15</f>
        <v>12</v>
      </c>
      <c r="C15" s="48" t="str">
        <f>Setup!C15</f>
        <v>Boulan Park Purple</v>
      </c>
      <c r="D15" s="37"/>
      <c r="E15" s="49">
        <v>39.1</v>
      </c>
      <c r="F15" s="37"/>
      <c r="G15" s="38" t="str">
        <f t="shared" si="0"/>
        <v/>
      </c>
      <c r="H15" s="39">
        <f t="shared" si="1"/>
        <v>39.1</v>
      </c>
      <c r="I15" s="40">
        <f t="shared" si="2"/>
        <v>12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Boulan Park Green</v>
      </c>
      <c r="O15" s="19"/>
    </row>
    <row r="16" spans="2:15" ht="18">
      <c r="B16" s="35">
        <f>[1]Setup!B16</f>
        <v>13</v>
      </c>
      <c r="C16" s="48" t="str">
        <f>Setup!C16</f>
        <v>Boulan Park Green</v>
      </c>
      <c r="D16" s="37"/>
      <c r="E16" s="49">
        <v>40.659999999999997</v>
      </c>
      <c r="F16" s="37"/>
      <c r="G16" s="38" t="str">
        <f t="shared" si="0"/>
        <v/>
      </c>
      <c r="H16" s="39">
        <f t="shared" si="1"/>
        <v>40.659999999999997</v>
      </c>
      <c r="I16" s="40">
        <f t="shared" si="2"/>
        <v>10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72</v>
      </c>
      <c r="F17" s="37"/>
      <c r="G17" s="38" t="str">
        <f t="shared" si="0"/>
        <v/>
      </c>
      <c r="H17" s="39">
        <f t="shared" si="1"/>
        <v>72</v>
      </c>
      <c r="I17" s="40">
        <f t="shared" si="2"/>
        <v>2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/>
      <c r="E18" s="49">
        <v>43.62</v>
      </c>
      <c r="F18" s="37"/>
      <c r="G18" s="38" t="str">
        <f t="shared" si="0"/>
        <v/>
      </c>
      <c r="H18" s="39">
        <f t="shared" si="1"/>
        <v>43.62</v>
      </c>
      <c r="I18" s="40">
        <f t="shared" si="2"/>
        <v>7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/>
      <c r="E19" s="49">
        <v>31.91</v>
      </c>
      <c r="F19" s="37"/>
      <c r="G19" s="38" t="str">
        <f t="shared" si="0"/>
        <v/>
      </c>
      <c r="H19" s="39">
        <f t="shared" si="1"/>
        <v>31.91</v>
      </c>
      <c r="I19" s="40">
        <f t="shared" si="2"/>
        <v>20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/>
      <c r="E20" s="49">
        <v>45.66</v>
      </c>
      <c r="F20" s="37"/>
      <c r="G20" s="38" t="str">
        <f t="shared" si="0"/>
        <v/>
      </c>
      <c r="H20" s="39">
        <f t="shared" si="1"/>
        <v>45.66</v>
      </c>
      <c r="I20" s="40">
        <f t="shared" si="2"/>
        <v>6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/>
      <c r="E21" s="49">
        <v>22.33</v>
      </c>
      <c r="F21" s="37"/>
      <c r="G21" s="38" t="str">
        <f t="shared" si="0"/>
        <v/>
      </c>
      <c r="H21" s="39">
        <f t="shared" si="1"/>
        <v>22.33</v>
      </c>
      <c r="I21" s="40">
        <f t="shared" si="2"/>
        <v>28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17.649999999999999</v>
      </c>
      <c r="F22" s="37"/>
      <c r="G22" s="38" t="str">
        <f t="shared" si="0"/>
        <v/>
      </c>
      <c r="H22" s="39">
        <f t="shared" si="1"/>
        <v>17.649999999999999</v>
      </c>
      <c r="I22" s="40">
        <f t="shared" si="2"/>
        <v>31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41.47</v>
      </c>
      <c r="F23" s="37"/>
      <c r="G23" s="38" t="str">
        <f t="shared" si="0"/>
        <v/>
      </c>
      <c r="H23" s="39">
        <f t="shared" si="1"/>
        <v>41.47</v>
      </c>
      <c r="I23" s="40">
        <f t="shared" si="2"/>
        <v>9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/>
      <c r="E24" s="49">
        <v>27.08</v>
      </c>
      <c r="F24" s="37"/>
      <c r="G24" s="38" t="str">
        <f t="shared" si="0"/>
        <v/>
      </c>
      <c r="H24" s="39">
        <f t="shared" si="1"/>
        <v>27.08</v>
      </c>
      <c r="I24" s="40">
        <f t="shared" si="2"/>
        <v>23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 t="s">
        <v>78</v>
      </c>
      <c r="E25" s="49"/>
      <c r="F25" s="37"/>
      <c r="G25" s="38" t="str">
        <f t="shared" si="0"/>
        <v/>
      </c>
      <c r="H25" s="39" t="str">
        <f t="shared" si="1"/>
        <v>--</v>
      </c>
      <c r="I25" s="40">
        <f t="shared" si="2"/>
        <v>37</v>
      </c>
      <c r="J25" s="41">
        <f t="shared" si="3"/>
        <v>7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/>
      <c r="E26" s="49">
        <v>40.35</v>
      </c>
      <c r="F26" s="37"/>
      <c r="G26" s="38" t="str">
        <f t="shared" si="0"/>
        <v/>
      </c>
      <c r="H26" s="39">
        <f t="shared" si="1"/>
        <v>40.35</v>
      </c>
      <c r="I26" s="40">
        <f t="shared" si="2"/>
        <v>11</v>
      </c>
      <c r="J26" s="41">
        <f t="shared" si="3"/>
        <v>1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/>
      <c r="E27" s="49">
        <v>35.270000000000003</v>
      </c>
      <c r="F27" s="37"/>
      <c r="G27" s="38" t="str">
        <f t="shared" si="0"/>
        <v/>
      </c>
      <c r="H27" s="39">
        <f t="shared" si="1"/>
        <v>35.270000000000003</v>
      </c>
      <c r="I27" s="40">
        <f t="shared" si="2"/>
        <v>15</v>
      </c>
      <c r="J27" s="41">
        <f t="shared" si="3"/>
        <v>1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/>
      <c r="E28" s="49">
        <v>25.78</v>
      </c>
      <c r="F28" s="37"/>
      <c r="G28" s="38" t="str">
        <f t="shared" si="0"/>
        <v/>
      </c>
      <c r="H28" s="39">
        <f t="shared" si="1"/>
        <v>25.78</v>
      </c>
      <c r="I28" s="40">
        <f t="shared" si="2"/>
        <v>25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/>
      <c r="E29" s="49">
        <v>25.08</v>
      </c>
      <c r="F29" s="37"/>
      <c r="G29" s="38" t="str">
        <f t="shared" si="0"/>
        <v/>
      </c>
      <c r="H29" s="39">
        <f t="shared" si="1"/>
        <v>25.08</v>
      </c>
      <c r="I29" s="40">
        <f t="shared" si="2"/>
        <v>26</v>
      </c>
      <c r="J29" s="41">
        <f t="shared" si="3"/>
        <v>1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/>
      <c r="E30" s="49">
        <v>31.86</v>
      </c>
      <c r="F30" s="37"/>
      <c r="G30" s="38" t="str">
        <f t="shared" si="0"/>
        <v/>
      </c>
      <c r="H30" s="39">
        <f t="shared" si="1"/>
        <v>31.86</v>
      </c>
      <c r="I30" s="40">
        <f t="shared" si="2"/>
        <v>21</v>
      </c>
      <c r="J30" s="41">
        <f t="shared" si="3"/>
        <v>1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/>
      <c r="E31" s="49">
        <v>19.09</v>
      </c>
      <c r="F31" s="37"/>
      <c r="G31" s="38" t="str">
        <f t="shared" si="0"/>
        <v/>
      </c>
      <c r="H31" s="39">
        <f t="shared" si="1"/>
        <v>19.09</v>
      </c>
      <c r="I31" s="40">
        <f t="shared" si="2"/>
        <v>30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 t="s">
        <v>78</v>
      </c>
      <c r="E32" s="49"/>
      <c r="F32" s="37"/>
      <c r="G32" s="38" t="str">
        <f t="shared" si="0"/>
        <v/>
      </c>
      <c r="H32" s="39" t="str">
        <f t="shared" si="1"/>
        <v>--</v>
      </c>
      <c r="I32" s="40">
        <f t="shared" si="2"/>
        <v>37</v>
      </c>
      <c r="J32" s="41">
        <f t="shared" si="3"/>
        <v>7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/>
      <c r="E33" s="49">
        <v>11</v>
      </c>
      <c r="F33" s="37"/>
      <c r="G33" s="38" t="str">
        <f t="shared" si="0"/>
        <v/>
      </c>
      <c r="H33" s="39">
        <f t="shared" si="1"/>
        <v>11</v>
      </c>
      <c r="I33" s="40">
        <f t="shared" si="2"/>
        <v>33</v>
      </c>
      <c r="J33" s="41">
        <f t="shared" si="3"/>
        <v>1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/>
      <c r="E34" s="49">
        <v>35.97</v>
      </c>
      <c r="F34" s="37"/>
      <c r="G34" s="38" t="str">
        <f t="shared" si="0"/>
        <v/>
      </c>
      <c r="H34" s="39">
        <f t="shared" si="1"/>
        <v>35.97</v>
      </c>
      <c r="I34" s="40">
        <f t="shared" si="2"/>
        <v>14</v>
      </c>
      <c r="J34" s="41">
        <f t="shared" si="3"/>
        <v>1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/>
      <c r="E35" s="49">
        <v>56.4</v>
      </c>
      <c r="F35" s="37"/>
      <c r="G35" s="38" t="str">
        <f t="shared" si="0"/>
        <v/>
      </c>
      <c r="H35" s="39">
        <f t="shared" si="1"/>
        <v>56.4</v>
      </c>
      <c r="I35" s="40">
        <f t="shared" si="2"/>
        <v>4</v>
      </c>
      <c r="J35" s="41">
        <f t="shared" si="3"/>
        <v>1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/>
      <c r="E36" s="49">
        <v>86</v>
      </c>
      <c r="F36" s="37"/>
      <c r="G36" s="38" t="str">
        <f t="shared" si="0"/>
        <v/>
      </c>
      <c r="H36" s="39">
        <f t="shared" si="1"/>
        <v>86</v>
      </c>
      <c r="I36" s="40">
        <f t="shared" si="2"/>
        <v>1</v>
      </c>
      <c r="J36" s="41">
        <f t="shared" si="3"/>
        <v>1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14.5</v>
      </c>
      <c r="F37" s="37"/>
      <c r="G37" s="38" t="str">
        <f t="shared" si="0"/>
        <v/>
      </c>
      <c r="H37" s="39">
        <f t="shared" si="1"/>
        <v>14.5</v>
      </c>
      <c r="I37" s="40">
        <f t="shared" si="2"/>
        <v>32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24.37</v>
      </c>
      <c r="F38" s="37"/>
      <c r="G38" s="38" t="str">
        <f t="shared" si="0"/>
        <v/>
      </c>
      <c r="H38" s="39">
        <f t="shared" si="1"/>
        <v>24.37</v>
      </c>
      <c r="I38" s="40">
        <f t="shared" si="2"/>
        <v>27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32.32</v>
      </c>
      <c r="F39" s="37"/>
      <c r="G39" s="38" t="str">
        <f t="shared" si="0"/>
        <v/>
      </c>
      <c r="H39" s="39">
        <f t="shared" si="1"/>
        <v>32.32</v>
      </c>
      <c r="I39" s="40">
        <f t="shared" si="2"/>
        <v>18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7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7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7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7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9" priority="5" operator="greaterThan">
      <formula>1</formula>
    </cfRule>
  </conditionalFormatting>
  <conditionalFormatting sqref="I4:I44">
    <cfRule type="cellIs" dxfId="8" priority="3" stopIfTrue="1" operator="equal">
      <formula>"error"</formula>
    </cfRule>
    <cfRule type="cellIs" dxfId="7" priority="4" stopIfTrue="1" operator="lessThan">
      <formula>9</formula>
    </cfRule>
  </conditionalFormatting>
  <conditionalFormatting sqref="G4:G43">
    <cfRule type="cellIs" dxfId="6" priority="2" stopIfTrue="1" operator="equal">
      <formula>"err"</formula>
    </cfRule>
  </conditionalFormatting>
  <conditionalFormatting sqref="C4:C43">
    <cfRule type="cellIs" dxfId="5" priority="1" operator="equal">
      <formula>0</formula>
    </cfRule>
  </conditionalFormatting>
  <dataValidations count="1">
    <dataValidation type="list" allowBlank="1" showInputMessage="1" showErrorMessage="1" sqref="D4:D43">
      <formula1>"P,NS,DQ,Tier 1, Tier 2, Tier 3, Tier 4"</formula1>
    </dataValidation>
  </dataValidations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9" workbookViewId="0">
      <selection activeCell="E26" sqref="E26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Setup!F26</f>
        <v>Write It Do It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73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73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1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26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26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28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Sacred Heart Blue</v>
      </c>
      <c r="D6" s="37"/>
      <c r="E6" s="49">
        <v>49</v>
      </c>
      <c r="F6" s="37"/>
      <c r="G6" s="38" t="str">
        <f t="shared" si="0"/>
        <v/>
      </c>
      <c r="H6" s="39">
        <f t="shared" si="1"/>
        <v>49</v>
      </c>
      <c r="I6" s="40">
        <f t="shared" si="2"/>
        <v>5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BCS Black</v>
      </c>
      <c r="O6" s="19"/>
    </row>
    <row r="7" spans="2:15" ht="18">
      <c r="B7" s="35">
        <f>[1]Setup!B7</f>
        <v>4</v>
      </c>
      <c r="C7" s="48" t="str">
        <f>Setup!C7</f>
        <v>Sacred Heart Gold</v>
      </c>
      <c r="D7" s="37"/>
      <c r="E7" s="49">
        <v>28</v>
      </c>
      <c r="F7" s="37">
        <v>1</v>
      </c>
      <c r="G7" s="38" t="str">
        <f t="shared" si="0"/>
        <v/>
      </c>
      <c r="H7" s="39">
        <f t="shared" si="1"/>
        <v>28.0001</v>
      </c>
      <c r="I7" s="40">
        <f t="shared" si="2"/>
        <v>26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East Middle Yellow</v>
      </c>
      <c r="O7" s="19"/>
    </row>
    <row r="8" spans="2:15" ht="18">
      <c r="B8" s="35">
        <f>[1]Setup!B8</f>
        <v>5</v>
      </c>
      <c r="C8" s="48" t="str">
        <f>Setup!C8</f>
        <v>Larson Red</v>
      </c>
      <c r="D8" s="37"/>
      <c r="E8" s="49">
        <v>25</v>
      </c>
      <c r="F8" s="37">
        <v>1</v>
      </c>
      <c r="G8" s="38" t="str">
        <f t="shared" si="0"/>
        <v/>
      </c>
      <c r="H8" s="39">
        <f t="shared" si="1"/>
        <v>25.0001</v>
      </c>
      <c r="I8" s="40">
        <f t="shared" si="2"/>
        <v>30</v>
      </c>
      <c r="J8" s="41">
        <f t="shared" si="3"/>
        <v>1</v>
      </c>
      <c r="K8" s="36"/>
      <c r="L8" s="42"/>
      <c r="M8" s="38">
        <v>3</v>
      </c>
      <c r="N8" s="44" t="str">
        <f t="shared" si="4"/>
        <v>Boulan Park Green</v>
      </c>
      <c r="O8" s="19"/>
    </row>
    <row r="9" spans="2:15" ht="18">
      <c r="B9" s="35">
        <f>[1]Setup!B9</f>
        <v>6</v>
      </c>
      <c r="C9" s="48" t="str">
        <f>Setup!C9</f>
        <v>Larson Blue</v>
      </c>
      <c r="D9" s="37"/>
      <c r="E9" s="49">
        <v>30</v>
      </c>
      <c r="F9" s="37">
        <v>1</v>
      </c>
      <c r="G9" s="38" t="str">
        <f t="shared" si="0"/>
        <v/>
      </c>
      <c r="H9" s="39">
        <f t="shared" si="1"/>
        <v>30.0001</v>
      </c>
      <c r="I9" s="40">
        <f t="shared" si="2"/>
        <v>21</v>
      </c>
      <c r="J9" s="41">
        <f t="shared" si="3"/>
        <v>1</v>
      </c>
      <c r="K9" s="36"/>
      <c r="L9" s="42"/>
      <c r="M9" s="38">
        <v>4</v>
      </c>
      <c r="N9" s="44" t="str">
        <f t="shared" si="4"/>
        <v>Smith Gold</v>
      </c>
      <c r="O9" s="19"/>
    </row>
    <row r="10" spans="2:15" ht="18">
      <c r="B10" s="35">
        <f>[1]Setup!B10</f>
        <v>7</v>
      </c>
      <c r="C10" s="48" t="str">
        <f>Setup!C10</f>
        <v>Meads Mill Gold</v>
      </c>
      <c r="D10" s="37"/>
      <c r="E10" s="49">
        <v>40</v>
      </c>
      <c r="F10" s="37"/>
      <c r="G10" s="38" t="str">
        <f t="shared" si="0"/>
        <v/>
      </c>
      <c r="H10" s="39">
        <f t="shared" si="1"/>
        <v>40</v>
      </c>
      <c r="I10" s="40">
        <f t="shared" si="2"/>
        <v>14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Sacred Heart Blue</v>
      </c>
      <c r="O10" s="19"/>
    </row>
    <row r="11" spans="2:15" ht="18">
      <c r="B11" s="35">
        <f>[1]Setup!B11</f>
        <v>8</v>
      </c>
      <c r="C11" s="48" t="str">
        <f>Setup!C11</f>
        <v>Saline Middle School</v>
      </c>
      <c r="D11" s="37"/>
      <c r="E11" s="49">
        <v>31</v>
      </c>
      <c r="F11" s="37"/>
      <c r="G11" s="38" t="str">
        <f t="shared" si="0"/>
        <v/>
      </c>
      <c r="H11" s="39">
        <f t="shared" si="1"/>
        <v>31</v>
      </c>
      <c r="I11" s="40">
        <f t="shared" si="2"/>
        <v>19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East Middle Blue</v>
      </c>
      <c r="O11" s="19"/>
    </row>
    <row r="12" spans="2:15" ht="18">
      <c r="B12" s="35">
        <f>[1]Setup!B12</f>
        <v>9</v>
      </c>
      <c r="C12" s="48" t="str">
        <f>Setup!C12</f>
        <v>Smith Gold</v>
      </c>
      <c r="D12" s="37"/>
      <c r="E12" s="49">
        <v>51</v>
      </c>
      <c r="F12" s="37"/>
      <c r="G12" s="38" t="str">
        <f t="shared" si="0"/>
        <v/>
      </c>
      <c r="H12" s="39">
        <f t="shared" si="1"/>
        <v>51</v>
      </c>
      <c r="I12" s="40">
        <f t="shared" si="2"/>
        <v>4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Detroit Country Day Blue</v>
      </c>
      <c r="O12" s="19"/>
    </row>
    <row r="13" spans="2:15" ht="18">
      <c r="B13" s="35">
        <f>[1]Setup!B13</f>
        <v>10</v>
      </c>
      <c r="C13" s="48" t="str">
        <f>Setup!C13</f>
        <v>Smith Black</v>
      </c>
      <c r="D13" s="37"/>
      <c r="E13" s="49">
        <v>27</v>
      </c>
      <c r="F13" s="37"/>
      <c r="G13" s="38" t="str">
        <f t="shared" si="0"/>
        <v/>
      </c>
      <c r="H13" s="39">
        <f t="shared" si="1"/>
        <v>27</v>
      </c>
      <c r="I13" s="40">
        <f t="shared" si="2"/>
        <v>27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Canton Charter Academy White</v>
      </c>
      <c r="O13" s="19"/>
    </row>
    <row r="14" spans="2:15" ht="18">
      <c r="B14" s="35">
        <f>[1]Setup!B14</f>
        <v>11</v>
      </c>
      <c r="C14" s="48" t="str">
        <f>Setup!C14</f>
        <v>Millington Jr. High</v>
      </c>
      <c r="D14" s="37"/>
      <c r="E14" s="49">
        <v>19</v>
      </c>
      <c r="F14" s="37"/>
      <c r="G14" s="38" t="str">
        <f t="shared" si="0"/>
        <v/>
      </c>
      <c r="H14" s="39">
        <f t="shared" si="1"/>
        <v>19</v>
      </c>
      <c r="I14" s="40">
        <f t="shared" si="2"/>
        <v>32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Thunder Bay Jr. High</v>
      </c>
      <c r="O14" s="19"/>
    </row>
    <row r="15" spans="2:15" ht="18">
      <c r="B15" s="35">
        <f>[1]Setup!B15</f>
        <v>12</v>
      </c>
      <c r="C15" s="48" t="str">
        <f>Setup!C15</f>
        <v>Boulan Park Purple</v>
      </c>
      <c r="D15" s="37"/>
      <c r="E15" s="49">
        <v>42</v>
      </c>
      <c r="F15" s="37">
        <v>3</v>
      </c>
      <c r="G15" s="38" t="str">
        <f t="shared" si="0"/>
        <v/>
      </c>
      <c r="H15" s="39">
        <f t="shared" si="1"/>
        <v>42.000300000000003</v>
      </c>
      <c r="I15" s="40">
        <f t="shared" si="2"/>
        <v>11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Baker Middle School</v>
      </c>
      <c r="O15" s="19"/>
    </row>
    <row r="16" spans="2:15" ht="18">
      <c r="B16" s="35">
        <f>[1]Setup!B16</f>
        <v>13</v>
      </c>
      <c r="C16" s="48" t="str">
        <f>Setup!C16</f>
        <v>Boulan Park Green</v>
      </c>
      <c r="D16" s="37"/>
      <c r="E16" s="49">
        <v>52</v>
      </c>
      <c r="F16" s="37"/>
      <c r="G16" s="38" t="str">
        <f t="shared" si="0"/>
        <v/>
      </c>
      <c r="H16" s="39">
        <f t="shared" si="1"/>
        <v>52</v>
      </c>
      <c r="I16" s="40">
        <f t="shared" si="2"/>
        <v>3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48</v>
      </c>
      <c r="F17" s="37">
        <v>2</v>
      </c>
      <c r="G17" s="38" t="str">
        <f t="shared" si="0"/>
        <v/>
      </c>
      <c r="H17" s="39">
        <f t="shared" si="1"/>
        <v>48.0002</v>
      </c>
      <c r="I17" s="40">
        <f t="shared" si="2"/>
        <v>6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/>
      <c r="E18" s="49">
        <v>62</v>
      </c>
      <c r="F18" s="37"/>
      <c r="G18" s="38" t="str">
        <f t="shared" si="0"/>
        <v/>
      </c>
      <c r="H18" s="39">
        <f t="shared" si="1"/>
        <v>62</v>
      </c>
      <c r="I18" s="40">
        <f t="shared" si="2"/>
        <v>2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/>
      <c r="E19" s="49">
        <v>42</v>
      </c>
      <c r="F19" s="37">
        <v>2</v>
      </c>
      <c r="G19" s="38" t="str">
        <f t="shared" si="0"/>
        <v/>
      </c>
      <c r="H19" s="39">
        <f t="shared" si="1"/>
        <v>42.0002</v>
      </c>
      <c r="I19" s="40">
        <f t="shared" si="2"/>
        <v>12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/>
      <c r="E20" s="49">
        <v>37</v>
      </c>
      <c r="F20" s="37">
        <v>3</v>
      </c>
      <c r="G20" s="38" t="str">
        <f t="shared" si="0"/>
        <v/>
      </c>
      <c r="H20" s="39">
        <f t="shared" si="1"/>
        <v>37.000300000000003</v>
      </c>
      <c r="I20" s="40">
        <f t="shared" si="2"/>
        <v>15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/>
      <c r="E21" s="49">
        <v>43</v>
      </c>
      <c r="F21" s="37">
        <v>2</v>
      </c>
      <c r="G21" s="38" t="str">
        <f t="shared" si="0"/>
        <v/>
      </c>
      <c r="H21" s="39">
        <f t="shared" si="1"/>
        <v>43.0002</v>
      </c>
      <c r="I21" s="40">
        <f t="shared" si="2"/>
        <v>8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29</v>
      </c>
      <c r="F22" s="37">
        <v>2</v>
      </c>
      <c r="G22" s="38" t="str">
        <f t="shared" si="0"/>
        <v/>
      </c>
      <c r="H22" s="39">
        <f t="shared" si="1"/>
        <v>29.0002</v>
      </c>
      <c r="I22" s="40">
        <f t="shared" si="2"/>
        <v>22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42</v>
      </c>
      <c r="F23" s="37">
        <v>4</v>
      </c>
      <c r="G23" s="38" t="str">
        <f t="shared" si="0"/>
        <v/>
      </c>
      <c r="H23" s="39">
        <f t="shared" si="1"/>
        <v>42.000399999999999</v>
      </c>
      <c r="I23" s="40">
        <f t="shared" si="2"/>
        <v>10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/>
      <c r="E24" s="49">
        <v>37</v>
      </c>
      <c r="F24" s="37">
        <v>1</v>
      </c>
      <c r="G24" s="38" t="str">
        <f t="shared" si="0"/>
        <v/>
      </c>
      <c r="H24" s="39">
        <f t="shared" si="1"/>
        <v>37.000100000000003</v>
      </c>
      <c r="I24" s="40">
        <f t="shared" si="2"/>
        <v>17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 t="s">
        <v>78</v>
      </c>
      <c r="E25" s="49"/>
      <c r="F25" s="37"/>
      <c r="G25" s="38" t="str">
        <f t="shared" si="0"/>
        <v/>
      </c>
      <c r="H25" s="39" t="str">
        <f t="shared" si="1"/>
        <v>--</v>
      </c>
      <c r="I25" s="40">
        <f t="shared" si="2"/>
        <v>37</v>
      </c>
      <c r="J25" s="41">
        <f t="shared" si="3"/>
        <v>7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/>
      <c r="E26" s="49">
        <v>42</v>
      </c>
      <c r="F26" s="37">
        <v>1</v>
      </c>
      <c r="G26" s="38" t="str">
        <f t="shared" si="0"/>
        <v/>
      </c>
      <c r="H26" s="39">
        <f t="shared" si="1"/>
        <v>42.000100000000003</v>
      </c>
      <c r="I26" s="40">
        <f t="shared" si="2"/>
        <v>13</v>
      </c>
      <c r="J26" s="41">
        <f t="shared" si="3"/>
        <v>1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/>
      <c r="E27" s="49">
        <v>25</v>
      </c>
      <c r="F27" s="37">
        <v>2</v>
      </c>
      <c r="G27" s="38" t="str">
        <f t="shared" si="0"/>
        <v/>
      </c>
      <c r="H27" s="39">
        <f t="shared" si="1"/>
        <v>25.0002</v>
      </c>
      <c r="I27" s="40">
        <f t="shared" si="2"/>
        <v>29</v>
      </c>
      <c r="J27" s="41">
        <f t="shared" si="3"/>
        <v>1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/>
      <c r="E28" s="49">
        <v>43</v>
      </c>
      <c r="F28" s="37">
        <v>1</v>
      </c>
      <c r="G28" s="38" t="str">
        <f t="shared" si="0"/>
        <v/>
      </c>
      <c r="H28" s="39">
        <f t="shared" si="1"/>
        <v>43.000100000000003</v>
      </c>
      <c r="I28" s="40">
        <f t="shared" si="2"/>
        <v>9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/>
      <c r="E29" s="49">
        <v>48</v>
      </c>
      <c r="F29" s="37">
        <v>1</v>
      </c>
      <c r="G29" s="38" t="str">
        <f t="shared" si="0"/>
        <v/>
      </c>
      <c r="H29" s="39">
        <f t="shared" si="1"/>
        <v>48.000100000000003</v>
      </c>
      <c r="I29" s="40">
        <f t="shared" si="2"/>
        <v>7</v>
      </c>
      <c r="J29" s="41">
        <f t="shared" si="3"/>
        <v>1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/>
      <c r="E30" s="49">
        <v>28</v>
      </c>
      <c r="F30" s="37">
        <v>3</v>
      </c>
      <c r="G30" s="38" t="str">
        <f t="shared" si="0"/>
        <v/>
      </c>
      <c r="H30" s="39">
        <f t="shared" si="1"/>
        <v>28.000299999999999</v>
      </c>
      <c r="I30" s="40">
        <f t="shared" si="2"/>
        <v>24</v>
      </c>
      <c r="J30" s="41">
        <f t="shared" si="3"/>
        <v>1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/>
      <c r="E31" s="49">
        <v>15</v>
      </c>
      <c r="F31" s="37"/>
      <c r="G31" s="38" t="str">
        <f t="shared" si="0"/>
        <v/>
      </c>
      <c r="H31" s="39">
        <f t="shared" si="1"/>
        <v>15</v>
      </c>
      <c r="I31" s="40">
        <f t="shared" si="2"/>
        <v>33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 t="s">
        <v>78</v>
      </c>
      <c r="E32" s="49"/>
      <c r="F32" s="37"/>
      <c r="G32" s="38" t="str">
        <f t="shared" si="0"/>
        <v/>
      </c>
      <c r="H32" s="39" t="str">
        <f t="shared" si="1"/>
        <v>--</v>
      </c>
      <c r="I32" s="40">
        <f t="shared" si="2"/>
        <v>37</v>
      </c>
      <c r="J32" s="41">
        <f t="shared" si="3"/>
        <v>7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/>
      <c r="E33" s="49">
        <v>36</v>
      </c>
      <c r="F33" s="37"/>
      <c r="G33" s="38" t="str">
        <f t="shared" si="0"/>
        <v/>
      </c>
      <c r="H33" s="39">
        <f t="shared" si="1"/>
        <v>36</v>
      </c>
      <c r="I33" s="40">
        <f t="shared" si="2"/>
        <v>18</v>
      </c>
      <c r="J33" s="41">
        <f t="shared" si="3"/>
        <v>1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/>
      <c r="E34" s="49">
        <v>30</v>
      </c>
      <c r="F34" s="37">
        <v>2</v>
      </c>
      <c r="G34" s="38" t="str">
        <f t="shared" si="0"/>
        <v/>
      </c>
      <c r="H34" s="39">
        <f t="shared" si="1"/>
        <v>30.0002</v>
      </c>
      <c r="I34" s="40">
        <f t="shared" si="2"/>
        <v>20</v>
      </c>
      <c r="J34" s="41">
        <f t="shared" si="3"/>
        <v>1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/>
      <c r="E35" s="49">
        <v>37</v>
      </c>
      <c r="F35" s="37">
        <v>2</v>
      </c>
      <c r="G35" s="38" t="str">
        <f t="shared" si="0"/>
        <v/>
      </c>
      <c r="H35" s="39">
        <f t="shared" si="1"/>
        <v>37.0002</v>
      </c>
      <c r="I35" s="40">
        <f t="shared" si="2"/>
        <v>16</v>
      </c>
      <c r="J35" s="41">
        <f t="shared" si="3"/>
        <v>1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 t="s">
        <v>78</v>
      </c>
      <c r="E36" s="49"/>
      <c r="F36" s="37"/>
      <c r="G36" s="38" t="str">
        <f t="shared" si="0"/>
        <v/>
      </c>
      <c r="H36" s="39" t="str">
        <f t="shared" si="1"/>
        <v>--</v>
      </c>
      <c r="I36" s="40">
        <f t="shared" si="2"/>
        <v>37</v>
      </c>
      <c r="J36" s="41">
        <f t="shared" si="3"/>
        <v>7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24</v>
      </c>
      <c r="F37" s="37"/>
      <c r="G37" s="38" t="str">
        <f t="shared" si="0"/>
        <v/>
      </c>
      <c r="H37" s="39">
        <f t="shared" si="1"/>
        <v>24</v>
      </c>
      <c r="I37" s="40">
        <f t="shared" si="2"/>
        <v>31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29</v>
      </c>
      <c r="F38" s="37">
        <v>1</v>
      </c>
      <c r="G38" s="38" t="str">
        <f t="shared" si="0"/>
        <v/>
      </c>
      <c r="H38" s="39">
        <f t="shared" si="1"/>
        <v>29.0001</v>
      </c>
      <c r="I38" s="40">
        <f t="shared" si="2"/>
        <v>23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28</v>
      </c>
      <c r="F39" s="37">
        <v>2</v>
      </c>
      <c r="G39" s="38" t="str">
        <f t="shared" si="0"/>
        <v/>
      </c>
      <c r="H39" s="39">
        <f t="shared" si="1"/>
        <v>28.0002</v>
      </c>
      <c r="I39" s="40">
        <f t="shared" si="2"/>
        <v>25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7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7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7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7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4" priority="5" operator="greaterThan">
      <formula>1</formula>
    </cfRule>
  </conditionalFormatting>
  <conditionalFormatting sqref="I4:I44">
    <cfRule type="cellIs" dxfId="3" priority="3" stopIfTrue="1" operator="equal">
      <formula>"error"</formula>
    </cfRule>
    <cfRule type="cellIs" dxfId="2" priority="4" stopIfTrue="1" operator="lessThan">
      <formula>9</formula>
    </cfRule>
  </conditionalFormatting>
  <conditionalFormatting sqref="G4:G43">
    <cfRule type="cellIs" dxfId="1" priority="2" stopIfTrue="1" operator="equal">
      <formula>"err"</formula>
    </cfRule>
  </conditionalFormatting>
  <conditionalFormatting sqref="C4:C43">
    <cfRule type="cellIs" dxfId="0" priority="1" operator="equal">
      <formula>0</formula>
    </cfRule>
  </conditionalFormatting>
  <dataValidations count="1">
    <dataValidation type="list" allowBlank="1" showInputMessage="1" showErrorMessage="1" sqref="D4:D43">
      <formula1>"P,NS,DQ,Tier 1, Tier 2, Tier 3, Tier 4"</formula1>
    </dataValidation>
  </dataValidations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85546875" defaultRowHeight="1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>
  <dimension ref="B2:AF89"/>
  <sheetViews>
    <sheetView tabSelected="1" view="pageBreakPreview" zoomScale="94" zoomScaleSheetLayoutView="94" workbookViewId="0">
      <pane xSplit="3" ySplit="4" topLeftCell="W44" activePane="bottomRight" state="frozenSplit"/>
      <selection pane="topRight" activeCell="D1" sqref="D1"/>
      <selection pane="bottomLeft" activeCell="A4" sqref="A4"/>
      <selection pane="bottomRight" activeCell="AF79" sqref="AF79"/>
    </sheetView>
  </sheetViews>
  <sheetFormatPr defaultColWidth="8.85546875" defaultRowHeight="15"/>
  <cols>
    <col min="2" max="2" width="13.7109375" style="51" customWidth="1"/>
    <col min="3" max="3" width="33.85546875" customWidth="1"/>
    <col min="4" max="4" width="9" bestFit="1" customWidth="1"/>
    <col min="5" max="5" width="11.28515625" bestFit="1" customWidth="1"/>
    <col min="6" max="6" width="20" bestFit="1" customWidth="1"/>
    <col min="7" max="7" width="13.42578125" bestFit="1" customWidth="1"/>
    <col min="8" max="8" width="21.85546875" customWidth="1"/>
    <col min="9" max="9" width="14.85546875" bestFit="1" customWidth="1"/>
    <col min="10" max="10" width="11.42578125" bestFit="1" customWidth="1"/>
    <col min="11" max="11" width="19.42578125" bestFit="1" customWidth="1"/>
    <col min="12" max="12" width="10.28515625" bestFit="1" customWidth="1"/>
    <col min="13" max="13" width="8.7109375" bestFit="1" customWidth="1"/>
    <col min="14" max="14" width="12.42578125" bestFit="1" customWidth="1"/>
    <col min="15" max="15" width="14.42578125" bestFit="1" customWidth="1"/>
    <col min="16" max="16" width="12.28515625" bestFit="1" customWidth="1"/>
    <col min="17" max="17" width="10.7109375" bestFit="1" customWidth="1"/>
    <col min="18" max="18" width="16.140625" bestFit="1" customWidth="1"/>
    <col min="19" max="19" width="14.140625" bestFit="1" customWidth="1"/>
    <col min="20" max="20" width="11.7109375" bestFit="1" customWidth="1"/>
    <col min="21" max="21" width="16.140625" bestFit="1" customWidth="1"/>
    <col min="22" max="22" width="12.28515625" bestFit="1" customWidth="1"/>
    <col min="23" max="23" width="15.42578125" bestFit="1" customWidth="1"/>
    <col min="24" max="24" width="13.42578125" bestFit="1" customWidth="1"/>
    <col min="25" max="25" width="16.42578125" bestFit="1" customWidth="1"/>
    <col min="26" max="26" width="12.28515625" bestFit="1" customWidth="1"/>
    <col min="27" max="27" width="15.42578125" bestFit="1" customWidth="1"/>
    <col min="29" max="29" width="4.42578125" bestFit="1" customWidth="1"/>
    <col min="31" max="31" width="18.28515625" customWidth="1"/>
    <col min="32" max="32" width="12.140625" bestFit="1" customWidth="1"/>
  </cols>
  <sheetData>
    <row r="2" spans="2:32" ht="21">
      <c r="C2" t="s">
        <v>18</v>
      </c>
      <c r="D2" s="58" t="str">
        <f>Setup!A1</f>
        <v>BCS Cobra Invitational - January 30, 2016</v>
      </c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</row>
    <row r="3" spans="2:32" s="51" customFormat="1">
      <c r="D3" s="51">
        <v>1</v>
      </c>
      <c r="E3" s="51">
        <v>2</v>
      </c>
      <c r="F3" s="51">
        <v>3</v>
      </c>
      <c r="G3" s="51">
        <v>4</v>
      </c>
      <c r="H3" s="51">
        <v>5</v>
      </c>
      <c r="I3" s="51">
        <v>6</v>
      </c>
      <c r="J3" s="51">
        <v>7</v>
      </c>
      <c r="K3" s="51">
        <v>8</v>
      </c>
      <c r="L3" s="51">
        <v>9</v>
      </c>
      <c r="M3" s="51">
        <v>10</v>
      </c>
      <c r="N3" s="51">
        <v>11</v>
      </c>
      <c r="O3" s="51">
        <v>12</v>
      </c>
      <c r="P3" s="51">
        <v>13</v>
      </c>
      <c r="Q3" s="51">
        <v>14</v>
      </c>
      <c r="R3" s="51">
        <v>15</v>
      </c>
      <c r="S3" s="51">
        <v>16</v>
      </c>
      <c r="T3" s="51">
        <v>17</v>
      </c>
      <c r="U3" s="51">
        <v>18</v>
      </c>
      <c r="V3" s="51">
        <v>19</v>
      </c>
      <c r="W3" s="51">
        <v>20</v>
      </c>
      <c r="X3" s="51">
        <v>21</v>
      </c>
      <c r="Y3" s="51">
        <v>22</v>
      </c>
      <c r="Z3" s="51">
        <v>23</v>
      </c>
    </row>
    <row r="4" spans="2:32">
      <c r="B4" s="51" t="s">
        <v>24</v>
      </c>
      <c r="D4" t="str">
        <f>INDEX(Setup!$F$4:$F$26,D3)</f>
        <v>Air Trajectory</v>
      </c>
      <c r="E4" t="str">
        <f>INDEX(Setup!$F$4:$F$26,E3)</f>
        <v>Anatomy &amp; Physiology</v>
      </c>
      <c r="F4" t="str">
        <f>INDEX(Setup!$F$4:$F$26,F3)</f>
        <v>Bio-Process Lab</v>
      </c>
      <c r="G4" t="str">
        <f>INDEX(Setup!$F$4:$F$26,G3)</f>
        <v>Bottle Rocket</v>
      </c>
      <c r="H4" t="str">
        <f>INDEX(Setup!$F$4:$F$26,H3)</f>
        <v>Bridge Building</v>
      </c>
      <c r="I4" t="str">
        <f>INDEX(Setup!$F$4:$F$26,I3)</f>
        <v>Crave the Wave</v>
      </c>
      <c r="J4" t="str">
        <f>INDEX(Setup!$F$4:$F$26,J3)</f>
        <v>Crime Busters</v>
      </c>
      <c r="K4" t="str">
        <f>INDEX(Setup!$F$4:$F$26,K3)</f>
        <v>Disease Detectives</v>
      </c>
      <c r="L4" t="str">
        <f>INDEX(Setup!$F$4:$F$26,L3)</f>
        <v>Dynamic Planet</v>
      </c>
      <c r="M4" t="str">
        <f>INDEX(Setup!$F$4:$F$26,M3)</f>
        <v>Elastic Launch Glider</v>
      </c>
      <c r="N4" t="str">
        <f>INDEX(Setup!$F$4:$F$26,N3)</f>
        <v>Experimental Design</v>
      </c>
      <c r="O4" t="str">
        <f>INDEX(Setup!$F$4:$F$26,O3)</f>
        <v>Food Science</v>
      </c>
      <c r="P4" t="str">
        <f>INDEX(Setup!$F$4:$F$26,P3)</f>
        <v>Fossils</v>
      </c>
      <c r="Q4" t="str">
        <f>INDEX(Setup!$F$4:$F$26,Q3)</f>
        <v>Green Generation</v>
      </c>
      <c r="R4" t="str">
        <f>INDEX(Setup!$F$4:$F$26,R3)</f>
        <v>Invasive Species</v>
      </c>
      <c r="S4" t="str">
        <f>INDEX(Setup!$F$4:$F$26,S3)</f>
        <v>Meteorology</v>
      </c>
      <c r="T4" t="str">
        <f>INDEX(Setup!$F$4:$F$26,T3)</f>
        <v>Mission Possible</v>
      </c>
      <c r="U4" t="str">
        <f>INDEX(Setup!$F$4:$F$26,U3)</f>
        <v>Picture This</v>
      </c>
      <c r="V4" t="str">
        <f>INDEX(Setup!$F$4:$F$26,V3)</f>
        <v>Reach for the Stars</v>
      </c>
      <c r="W4" t="str">
        <f>INDEX(Setup!$F$4:$F$26,W3)</f>
        <v>Road Scholar</v>
      </c>
      <c r="X4" t="str">
        <f>INDEX(Setup!$F$4:$F$26,X3)</f>
        <v>Scrambler</v>
      </c>
      <c r="Y4" t="str">
        <f>INDEX(Setup!$F$4:$F$26,Y3)</f>
        <v>Wind Power</v>
      </c>
      <c r="Z4" t="str">
        <f>INDEX(Setup!$F$4:$F$26,Z3)</f>
        <v>Write It Do It</v>
      </c>
      <c r="AA4" t="s">
        <v>19</v>
      </c>
      <c r="AC4" t="s">
        <v>20</v>
      </c>
      <c r="AD4" t="s">
        <v>10</v>
      </c>
      <c r="AE4" t="s">
        <v>21</v>
      </c>
      <c r="AF4" t="s">
        <v>22</v>
      </c>
    </row>
    <row r="5" spans="2:32">
      <c r="B5" s="51">
        <f>Setup!B4</f>
        <v>1</v>
      </c>
      <c r="C5" s="50" t="str">
        <f>Setup!C4</f>
        <v>BCS Black</v>
      </c>
      <c r="D5" s="51">
        <f>'Air Trajectory'!I4</f>
        <v>4</v>
      </c>
      <c r="E5" s="51">
        <f>Anatomy!I4</f>
        <v>4</v>
      </c>
      <c r="F5" s="51">
        <f>'Bio-Process Lab'!I4</f>
        <v>1</v>
      </c>
      <c r="G5" s="51">
        <f>'Bottle Rocket'!I4</f>
        <v>3</v>
      </c>
      <c r="H5" s="51">
        <f>'Bridge Building'!I4</f>
        <v>6</v>
      </c>
      <c r="I5" s="51">
        <f>'Crave the Wave'!I4</f>
        <v>15</v>
      </c>
      <c r="J5" s="51">
        <f>'Crime Busters'!I4</f>
        <v>1</v>
      </c>
      <c r="K5" s="51">
        <f>'Disease Detectives'!I4</f>
        <v>3</v>
      </c>
      <c r="L5" s="51">
        <f>'Dynamic Planet'!I4</f>
        <v>4</v>
      </c>
      <c r="M5" s="51">
        <f>'Elastic Launch Glider'!I4</f>
        <v>8</v>
      </c>
      <c r="N5" s="51">
        <f>'Experimental Design'!I4</f>
        <v>7</v>
      </c>
      <c r="O5" s="51">
        <f>'Food Science'!I4</f>
        <v>7</v>
      </c>
      <c r="P5" s="51">
        <f>Fossils!I4</f>
        <v>15</v>
      </c>
      <c r="Q5" s="51">
        <f>'Green Generation'!I4</f>
        <v>18</v>
      </c>
      <c r="R5" s="51">
        <f>'Invasive Species'!I4</f>
        <v>9</v>
      </c>
      <c r="S5" s="51">
        <f>Meteorology!I4</f>
        <v>11</v>
      </c>
      <c r="T5" s="51">
        <f>'Mission Possible'!I4</f>
        <v>2</v>
      </c>
      <c r="U5" s="51">
        <f>'Picture This'!I4</f>
        <v>3</v>
      </c>
      <c r="V5" s="51">
        <f>'Reach for the Stars'!I4</f>
        <v>22</v>
      </c>
      <c r="W5" s="51">
        <f>'Road Scholar'!I4</f>
        <v>6</v>
      </c>
      <c r="X5" s="51">
        <f>Scrambler!I4</f>
        <v>24</v>
      </c>
      <c r="Y5" s="51">
        <f>'Wind Power'!I4</f>
        <v>19</v>
      </c>
      <c r="Z5" s="51">
        <f>Write_Do!I4</f>
        <v>1</v>
      </c>
      <c r="AA5" s="51">
        <f t="shared" ref="AA5:AA22" si="0">SUM(D5:Z5)</f>
        <v>193</v>
      </c>
      <c r="AB5" s="51"/>
      <c r="AC5" s="51">
        <f t="shared" ref="AC5:AC37" si="1">COUNTIF($AF$5:$AF$44,AF5)</f>
        <v>1</v>
      </c>
      <c r="AD5" s="51"/>
      <c r="AE5" s="51">
        <f t="shared" ref="AE5:AE44" si="2">IF(AA5=0,1000+B5,AD5*0.0001+AA5)</f>
        <v>193</v>
      </c>
      <c r="AF5" s="51">
        <f t="shared" ref="AF5:AF44" si="3">RANK(AE5,$AE$5:$AE$44,1)</f>
        <v>2</v>
      </c>
    </row>
    <row r="6" spans="2:32">
      <c r="B6" s="51">
        <f>Setup!B5</f>
        <v>2</v>
      </c>
      <c r="C6" s="50" t="str">
        <f>Setup!C5</f>
        <v>BCS Gold</v>
      </c>
      <c r="D6" s="51">
        <f>'Air Trajectory'!I5</f>
        <v>29</v>
      </c>
      <c r="E6" s="51">
        <f>Anatomy!I5</f>
        <v>16</v>
      </c>
      <c r="F6" s="51">
        <f>'Bio-Process Lab'!I5</f>
        <v>27</v>
      </c>
      <c r="G6" s="51">
        <f>'Bottle Rocket'!I5</f>
        <v>36</v>
      </c>
      <c r="H6" s="51">
        <f>'Bridge Building'!I5</f>
        <v>5</v>
      </c>
      <c r="I6" s="51">
        <f>'Crave the Wave'!I5</f>
        <v>11</v>
      </c>
      <c r="J6" s="51">
        <f>'Crime Busters'!I5</f>
        <v>26</v>
      </c>
      <c r="K6" s="51">
        <f>'Disease Detectives'!I5</f>
        <v>29</v>
      </c>
      <c r="L6" s="51">
        <f>'Dynamic Planet'!I5</f>
        <v>19</v>
      </c>
      <c r="M6" s="51">
        <f>'Elastic Launch Glider'!I5</f>
        <v>37</v>
      </c>
      <c r="N6" s="51">
        <f>'Experimental Design'!I5</f>
        <v>26</v>
      </c>
      <c r="O6" s="51">
        <f>'Food Science'!I5</f>
        <v>21</v>
      </c>
      <c r="P6" s="51">
        <f>Fossils!I5</f>
        <v>20</v>
      </c>
      <c r="Q6" s="51">
        <f>'Green Generation'!I5</f>
        <v>24</v>
      </c>
      <c r="R6" s="51">
        <f>'Invasive Species'!I5</f>
        <v>34</v>
      </c>
      <c r="S6" s="51">
        <f>Meteorology!I5</f>
        <v>27</v>
      </c>
      <c r="T6" s="51">
        <f>'Mission Possible'!I5</f>
        <v>6</v>
      </c>
      <c r="U6" s="51">
        <f>'Picture This'!I5</f>
        <v>16</v>
      </c>
      <c r="V6" s="51">
        <f>'Reach for the Stars'!I5</f>
        <v>31</v>
      </c>
      <c r="W6" s="51">
        <f>'Road Scholar'!I5</f>
        <v>8</v>
      </c>
      <c r="X6" s="51">
        <f>Scrambler!I5</f>
        <v>5</v>
      </c>
      <c r="Y6" s="51">
        <f>'Wind Power'!I5</f>
        <v>8</v>
      </c>
      <c r="Z6" s="51">
        <f>Write_Do!I5</f>
        <v>28</v>
      </c>
      <c r="AA6" s="51">
        <f t="shared" si="0"/>
        <v>489</v>
      </c>
      <c r="AB6" s="51"/>
      <c r="AC6" s="51">
        <f t="shared" si="1"/>
        <v>1</v>
      </c>
      <c r="AD6" s="51"/>
      <c r="AE6" s="51">
        <f t="shared" si="2"/>
        <v>489</v>
      </c>
      <c r="AF6" s="51">
        <f t="shared" si="3"/>
        <v>24</v>
      </c>
    </row>
    <row r="7" spans="2:32">
      <c r="B7" s="51">
        <f>Setup!B6</f>
        <v>3</v>
      </c>
      <c r="C7" s="50" t="str">
        <f>Setup!C6</f>
        <v>Sacred Heart Blue</v>
      </c>
      <c r="D7" s="51">
        <f>'Air Trajectory'!I6</f>
        <v>13</v>
      </c>
      <c r="E7" s="51">
        <f>Anatomy!I6</f>
        <v>31</v>
      </c>
      <c r="F7" s="51">
        <f>'Bio-Process Lab'!I6</f>
        <v>33</v>
      </c>
      <c r="G7" s="51">
        <f>'Bottle Rocket'!I6</f>
        <v>13</v>
      </c>
      <c r="H7" s="51">
        <f>'Bridge Building'!I6</f>
        <v>29</v>
      </c>
      <c r="I7" s="51">
        <f>'Crave the Wave'!I6</f>
        <v>32</v>
      </c>
      <c r="J7" s="51">
        <f>'Crime Busters'!I6</f>
        <v>9</v>
      </c>
      <c r="K7" s="51">
        <f>'Disease Detectives'!I6</f>
        <v>26</v>
      </c>
      <c r="L7" s="51">
        <f>'Dynamic Planet'!I6</f>
        <v>31</v>
      </c>
      <c r="M7" s="51">
        <f>'Elastic Launch Glider'!I6</f>
        <v>14</v>
      </c>
      <c r="N7" s="51">
        <f>'Experimental Design'!I6</f>
        <v>25</v>
      </c>
      <c r="O7" s="51">
        <f>'Food Science'!I6</f>
        <v>19</v>
      </c>
      <c r="P7" s="51">
        <f>Fossils!I6</f>
        <v>27</v>
      </c>
      <c r="Q7" s="51">
        <f>'Green Generation'!I6</f>
        <v>32</v>
      </c>
      <c r="R7" s="51">
        <f>'Invasive Species'!I6</f>
        <v>29</v>
      </c>
      <c r="S7" s="51">
        <f>Meteorology!I6</f>
        <v>28</v>
      </c>
      <c r="T7" s="51">
        <f>'Mission Possible'!I6</f>
        <v>29</v>
      </c>
      <c r="U7" s="51">
        <f>'Picture This'!I6</f>
        <v>34</v>
      </c>
      <c r="V7" s="51">
        <f>'Reach for the Stars'!I6</f>
        <v>26</v>
      </c>
      <c r="W7" s="51">
        <f>'Road Scholar'!I6</f>
        <v>32</v>
      </c>
      <c r="X7" s="51">
        <f>Scrambler!I6</f>
        <v>1</v>
      </c>
      <c r="Y7" s="51">
        <f>'Wind Power'!I6</f>
        <v>16</v>
      </c>
      <c r="Z7" s="51">
        <f>Write_Do!I6</f>
        <v>5</v>
      </c>
      <c r="AA7" s="51">
        <f t="shared" si="0"/>
        <v>534</v>
      </c>
      <c r="AB7" s="51"/>
      <c r="AC7" s="51">
        <f t="shared" si="1"/>
        <v>1</v>
      </c>
      <c r="AD7" s="51"/>
      <c r="AE7" s="51">
        <f t="shared" si="2"/>
        <v>534</v>
      </c>
      <c r="AF7" s="51">
        <f t="shared" si="3"/>
        <v>28</v>
      </c>
    </row>
    <row r="8" spans="2:32">
      <c r="B8" s="51">
        <f>Setup!B7</f>
        <v>4</v>
      </c>
      <c r="C8" s="50" t="str">
        <f>Setup!C7</f>
        <v>Sacred Heart Gold</v>
      </c>
      <c r="D8" s="51">
        <f>'Air Trajectory'!I7</f>
        <v>37</v>
      </c>
      <c r="E8" s="51">
        <f>Anatomy!I7</f>
        <v>37</v>
      </c>
      <c r="F8" s="51">
        <f>'Bio-Process Lab'!I7</f>
        <v>37</v>
      </c>
      <c r="G8" s="51">
        <f>'Bottle Rocket'!I7</f>
        <v>10</v>
      </c>
      <c r="H8" s="51">
        <f>'Bridge Building'!I7</f>
        <v>37</v>
      </c>
      <c r="I8" s="51">
        <f>'Crave the Wave'!I7</f>
        <v>34</v>
      </c>
      <c r="J8" s="51">
        <f>'Crime Busters'!I7</f>
        <v>31</v>
      </c>
      <c r="K8" s="51">
        <f>'Disease Detectives'!I7</f>
        <v>37</v>
      </c>
      <c r="L8" s="51">
        <f>'Dynamic Planet'!I7</f>
        <v>37</v>
      </c>
      <c r="M8" s="51">
        <f>'Elastic Launch Glider'!I7</f>
        <v>25</v>
      </c>
      <c r="N8" s="51">
        <f>'Experimental Design'!I7</f>
        <v>37</v>
      </c>
      <c r="O8" s="51">
        <f>'Food Science'!I7</f>
        <v>30</v>
      </c>
      <c r="P8" s="51">
        <f>Fossils!I7</f>
        <v>37</v>
      </c>
      <c r="Q8" s="51">
        <f>'Green Generation'!I7</f>
        <v>37</v>
      </c>
      <c r="R8" s="51">
        <f>'Invasive Species'!I7</f>
        <v>37</v>
      </c>
      <c r="S8" s="51">
        <f>Meteorology!I7</f>
        <v>37</v>
      </c>
      <c r="T8" s="51">
        <f>'Mission Possible'!I7</f>
        <v>37</v>
      </c>
      <c r="U8" s="51">
        <f>'Picture This'!I7</f>
        <v>32</v>
      </c>
      <c r="V8" s="51">
        <f>'Reach for the Stars'!I7</f>
        <v>37</v>
      </c>
      <c r="W8" s="51">
        <f>'Road Scholar'!I7</f>
        <v>37</v>
      </c>
      <c r="X8" s="51">
        <f>Scrambler!I7</f>
        <v>37</v>
      </c>
      <c r="Y8" s="51">
        <f>'Wind Power'!I7</f>
        <v>37</v>
      </c>
      <c r="Z8" s="51">
        <f>Write_Do!I7</f>
        <v>26</v>
      </c>
      <c r="AA8" s="51">
        <f t="shared" si="0"/>
        <v>780</v>
      </c>
      <c r="AB8" s="51"/>
      <c r="AC8" s="51">
        <f t="shared" si="1"/>
        <v>1</v>
      </c>
      <c r="AD8" s="51"/>
      <c r="AE8" s="51">
        <f t="shared" si="2"/>
        <v>780</v>
      </c>
      <c r="AF8" s="51">
        <f t="shared" si="3"/>
        <v>36</v>
      </c>
    </row>
    <row r="9" spans="2:32">
      <c r="B9" s="51">
        <f>Setup!B8</f>
        <v>5</v>
      </c>
      <c r="C9" s="50" t="str">
        <f>Setup!C8</f>
        <v>Larson Red</v>
      </c>
      <c r="D9" s="51">
        <f>'Air Trajectory'!I8</f>
        <v>7</v>
      </c>
      <c r="E9" s="51">
        <f>Anatomy!I8</f>
        <v>34</v>
      </c>
      <c r="F9" s="51">
        <f>'Bio-Process Lab'!I8</f>
        <v>11</v>
      </c>
      <c r="G9" s="51">
        <f>'Bottle Rocket'!I8</f>
        <v>28</v>
      </c>
      <c r="H9" s="51">
        <f>'Bridge Building'!I8</f>
        <v>15</v>
      </c>
      <c r="I9" s="51">
        <f>'Crave the Wave'!I8</f>
        <v>27</v>
      </c>
      <c r="J9" s="51">
        <f>'Crime Busters'!I8</f>
        <v>35</v>
      </c>
      <c r="K9" s="51">
        <f>'Disease Detectives'!I8</f>
        <v>5</v>
      </c>
      <c r="L9" s="51">
        <f>'Dynamic Planet'!I8</f>
        <v>28</v>
      </c>
      <c r="M9" s="51">
        <f>'Elastic Launch Glider'!I8</f>
        <v>26</v>
      </c>
      <c r="N9" s="51">
        <f>'Experimental Design'!I8</f>
        <v>16</v>
      </c>
      <c r="O9" s="51">
        <f>'Food Science'!I8</f>
        <v>17</v>
      </c>
      <c r="P9" s="51">
        <f>Fossils!I8</f>
        <v>28</v>
      </c>
      <c r="Q9" s="51">
        <f>'Green Generation'!I8</f>
        <v>27</v>
      </c>
      <c r="R9" s="51">
        <f>'Invasive Species'!I8</f>
        <v>26</v>
      </c>
      <c r="S9" s="51">
        <f>Meteorology!I8</f>
        <v>15</v>
      </c>
      <c r="T9" s="51">
        <f>'Mission Possible'!I8</f>
        <v>17</v>
      </c>
      <c r="U9" s="51">
        <f>'Picture This'!I8</f>
        <v>27</v>
      </c>
      <c r="V9" s="51">
        <f>'Reach for the Stars'!I8</f>
        <v>13</v>
      </c>
      <c r="W9" s="51">
        <f>'Road Scholar'!I8</f>
        <v>33</v>
      </c>
      <c r="X9" s="51">
        <f>Scrambler!I8</f>
        <v>23</v>
      </c>
      <c r="Y9" s="51">
        <f>'Wind Power'!I8</f>
        <v>17</v>
      </c>
      <c r="Z9" s="51">
        <f>Write_Do!I8</f>
        <v>30</v>
      </c>
      <c r="AA9" s="51">
        <f t="shared" si="0"/>
        <v>505</v>
      </c>
      <c r="AB9" s="51"/>
      <c r="AC9" s="51">
        <f t="shared" si="1"/>
        <v>1</v>
      </c>
      <c r="AD9" s="51"/>
      <c r="AE9" s="51">
        <f t="shared" si="2"/>
        <v>505</v>
      </c>
      <c r="AF9" s="51">
        <f t="shared" si="3"/>
        <v>26</v>
      </c>
    </row>
    <row r="10" spans="2:32">
      <c r="B10" s="51">
        <f>Setup!B9</f>
        <v>6</v>
      </c>
      <c r="C10" s="50" t="str">
        <f>Setup!C9</f>
        <v>Larson Blue</v>
      </c>
      <c r="D10" s="51">
        <f>'Air Trajectory'!I9</f>
        <v>12</v>
      </c>
      <c r="E10" s="51">
        <f>Anatomy!I9</f>
        <v>25</v>
      </c>
      <c r="F10" s="51">
        <f>'Bio-Process Lab'!I9</f>
        <v>4</v>
      </c>
      <c r="G10" s="51">
        <f>'Bottle Rocket'!I9</f>
        <v>36</v>
      </c>
      <c r="H10" s="51">
        <f>'Bridge Building'!I9</f>
        <v>18</v>
      </c>
      <c r="I10" s="51">
        <f>'Crave the Wave'!I9</f>
        <v>26</v>
      </c>
      <c r="J10" s="51">
        <f>'Crime Busters'!I9</f>
        <v>23</v>
      </c>
      <c r="K10" s="51">
        <f>'Disease Detectives'!I9</f>
        <v>21</v>
      </c>
      <c r="L10" s="51">
        <f>'Dynamic Planet'!I9</f>
        <v>26</v>
      </c>
      <c r="M10" s="51">
        <f>'Elastic Launch Glider'!I9</f>
        <v>18</v>
      </c>
      <c r="N10" s="51">
        <f>'Experimental Design'!I9</f>
        <v>20</v>
      </c>
      <c r="O10" s="51">
        <f>'Food Science'!I9</f>
        <v>14</v>
      </c>
      <c r="P10" s="51">
        <f>Fossils!I9</f>
        <v>3</v>
      </c>
      <c r="Q10" s="51">
        <f>'Green Generation'!I9</f>
        <v>6</v>
      </c>
      <c r="R10" s="51">
        <f>'Invasive Species'!I9</f>
        <v>12</v>
      </c>
      <c r="S10" s="51">
        <f>Meteorology!I9</f>
        <v>21</v>
      </c>
      <c r="T10" s="51">
        <f>'Mission Possible'!I9</f>
        <v>10</v>
      </c>
      <c r="U10" s="51">
        <f>'Picture This'!I9</f>
        <v>26</v>
      </c>
      <c r="V10" s="51">
        <f>'Reach for the Stars'!I9</f>
        <v>20</v>
      </c>
      <c r="W10" s="51">
        <f>'Road Scholar'!I9</f>
        <v>24</v>
      </c>
      <c r="X10" s="51">
        <f>Scrambler!I9</f>
        <v>21</v>
      </c>
      <c r="Y10" s="51">
        <f>'Wind Power'!I9</f>
        <v>5</v>
      </c>
      <c r="Z10" s="51">
        <f>Write_Do!I9</f>
        <v>21</v>
      </c>
      <c r="AA10" s="51">
        <f t="shared" si="0"/>
        <v>412</v>
      </c>
      <c r="AB10" s="51"/>
      <c r="AC10" s="51">
        <f t="shared" si="1"/>
        <v>1</v>
      </c>
      <c r="AD10" s="51"/>
      <c r="AE10" s="51">
        <f t="shared" si="2"/>
        <v>412</v>
      </c>
      <c r="AF10" s="51">
        <f t="shared" si="3"/>
        <v>18</v>
      </c>
    </row>
    <row r="11" spans="2:32">
      <c r="B11" s="51">
        <f>Setup!B10</f>
        <v>7</v>
      </c>
      <c r="C11" s="50" t="str">
        <f>Setup!C10</f>
        <v>Meads Mill Gold</v>
      </c>
      <c r="D11" s="51">
        <f>'Air Trajectory'!I10</f>
        <v>6</v>
      </c>
      <c r="E11" s="51">
        <f>Anatomy!I10</f>
        <v>6</v>
      </c>
      <c r="F11" s="51">
        <f>'Bio-Process Lab'!I10</f>
        <v>7</v>
      </c>
      <c r="G11" s="51">
        <f>'Bottle Rocket'!I10</f>
        <v>25</v>
      </c>
      <c r="H11" s="51">
        <f>'Bridge Building'!I10</f>
        <v>11</v>
      </c>
      <c r="I11" s="51">
        <f>'Crave the Wave'!I10</f>
        <v>13</v>
      </c>
      <c r="J11" s="51">
        <f>'Crime Busters'!I10</f>
        <v>4</v>
      </c>
      <c r="K11" s="51">
        <f>'Disease Detectives'!I10</f>
        <v>20</v>
      </c>
      <c r="L11" s="51">
        <f>'Dynamic Planet'!I10</f>
        <v>23</v>
      </c>
      <c r="M11" s="51">
        <f>'Elastic Launch Glider'!I10</f>
        <v>12</v>
      </c>
      <c r="N11" s="51">
        <f>'Experimental Design'!I10</f>
        <v>3</v>
      </c>
      <c r="O11" s="51">
        <f>'Food Science'!I10</f>
        <v>20</v>
      </c>
      <c r="P11" s="51">
        <f>Fossils!I10</f>
        <v>4</v>
      </c>
      <c r="Q11" s="51">
        <f>'Green Generation'!I10</f>
        <v>20</v>
      </c>
      <c r="R11" s="51">
        <f>'Invasive Species'!I10</f>
        <v>6</v>
      </c>
      <c r="S11" s="51">
        <f>Meteorology!I10</f>
        <v>14</v>
      </c>
      <c r="T11" s="51">
        <f>'Mission Possible'!I10</f>
        <v>3</v>
      </c>
      <c r="U11" s="51">
        <f>'Picture This'!I10</f>
        <v>28</v>
      </c>
      <c r="V11" s="51">
        <f>'Reach for the Stars'!I10</f>
        <v>11</v>
      </c>
      <c r="W11" s="51">
        <f>'Road Scholar'!I10</f>
        <v>2</v>
      </c>
      <c r="X11" s="51">
        <f>Scrambler!I10</f>
        <v>22</v>
      </c>
      <c r="Y11" s="51">
        <f>'Wind Power'!I10</f>
        <v>13</v>
      </c>
      <c r="Z11" s="51">
        <f>Write_Do!I10</f>
        <v>14</v>
      </c>
      <c r="AA11" s="51">
        <f t="shared" si="0"/>
        <v>287</v>
      </c>
      <c r="AB11" s="51"/>
      <c r="AC11" s="51">
        <f t="shared" si="1"/>
        <v>1</v>
      </c>
      <c r="AD11" s="51"/>
      <c r="AE11" s="51">
        <f t="shared" si="2"/>
        <v>287</v>
      </c>
      <c r="AF11" s="51">
        <f t="shared" si="3"/>
        <v>8</v>
      </c>
    </row>
    <row r="12" spans="2:32">
      <c r="B12" s="51">
        <f>Setup!B11</f>
        <v>8</v>
      </c>
      <c r="C12" s="50" t="str">
        <f>Setup!C11</f>
        <v>Saline Middle School</v>
      </c>
      <c r="D12" s="51">
        <f>'Air Trajectory'!I11</f>
        <v>3</v>
      </c>
      <c r="E12" s="51">
        <f>Anatomy!I11</f>
        <v>17</v>
      </c>
      <c r="F12" s="51">
        <f>'Bio-Process Lab'!I11</f>
        <v>8</v>
      </c>
      <c r="G12" s="51">
        <f>'Bottle Rocket'!I11</f>
        <v>15</v>
      </c>
      <c r="H12" s="51">
        <f>'Bridge Building'!I11</f>
        <v>17</v>
      </c>
      <c r="I12" s="51">
        <f>'Crave the Wave'!I11</f>
        <v>24</v>
      </c>
      <c r="J12" s="51">
        <f>'Crime Busters'!I11</f>
        <v>6</v>
      </c>
      <c r="K12" s="51">
        <f>'Disease Detectives'!I11</f>
        <v>22</v>
      </c>
      <c r="L12" s="51">
        <f>'Dynamic Planet'!I11</f>
        <v>25</v>
      </c>
      <c r="M12" s="51">
        <f>'Elastic Launch Glider'!I11</f>
        <v>17</v>
      </c>
      <c r="N12" s="51">
        <f>'Experimental Design'!I11</f>
        <v>14</v>
      </c>
      <c r="O12" s="51">
        <f>'Food Science'!I11</f>
        <v>31</v>
      </c>
      <c r="P12" s="51">
        <f>Fossils!I11</f>
        <v>12</v>
      </c>
      <c r="Q12" s="51">
        <f>'Green Generation'!I11</f>
        <v>1</v>
      </c>
      <c r="R12" s="51">
        <f>'Invasive Species'!I11</f>
        <v>30</v>
      </c>
      <c r="S12" s="51">
        <f>Meteorology!I11</f>
        <v>4</v>
      </c>
      <c r="T12" s="51">
        <f>'Mission Possible'!I11</f>
        <v>8</v>
      </c>
      <c r="U12" s="51">
        <f>'Picture This'!I11</f>
        <v>30</v>
      </c>
      <c r="V12" s="51">
        <f>'Reach for the Stars'!I11</f>
        <v>29</v>
      </c>
      <c r="W12" s="51">
        <f>'Road Scholar'!I11</f>
        <v>17</v>
      </c>
      <c r="X12" s="51">
        <f>Scrambler!I11</f>
        <v>26</v>
      </c>
      <c r="Y12" s="51">
        <f>'Wind Power'!I11</f>
        <v>3</v>
      </c>
      <c r="Z12" s="51">
        <f>Write_Do!I11</f>
        <v>19</v>
      </c>
      <c r="AA12" s="51">
        <f t="shared" si="0"/>
        <v>378</v>
      </c>
      <c r="AB12" s="51"/>
      <c r="AC12" s="51">
        <f t="shared" si="1"/>
        <v>1</v>
      </c>
      <c r="AD12" s="51"/>
      <c r="AE12" s="51">
        <f t="shared" si="2"/>
        <v>378</v>
      </c>
      <c r="AF12" s="51">
        <f t="shared" si="3"/>
        <v>15</v>
      </c>
    </row>
    <row r="13" spans="2:32">
      <c r="B13" s="51">
        <f>Setup!B12</f>
        <v>9</v>
      </c>
      <c r="C13" s="50" t="str">
        <f>Setup!C12</f>
        <v>Smith Gold</v>
      </c>
      <c r="D13" s="51">
        <f>'Air Trajectory'!I12</f>
        <v>25</v>
      </c>
      <c r="E13" s="51">
        <f>Anatomy!I12</f>
        <v>12</v>
      </c>
      <c r="F13" s="51">
        <f>'Bio-Process Lab'!I12</f>
        <v>15</v>
      </c>
      <c r="G13" s="51">
        <f>'Bottle Rocket'!I12</f>
        <v>4</v>
      </c>
      <c r="H13" s="51">
        <f>'Bridge Building'!I12</f>
        <v>24</v>
      </c>
      <c r="I13" s="51">
        <f>'Crave the Wave'!I12</f>
        <v>4</v>
      </c>
      <c r="J13" s="51">
        <f>'Crime Busters'!I12</f>
        <v>5</v>
      </c>
      <c r="K13" s="51">
        <f>'Disease Detectives'!I12</f>
        <v>7</v>
      </c>
      <c r="L13" s="51">
        <f>'Dynamic Planet'!I12</f>
        <v>5</v>
      </c>
      <c r="M13" s="51">
        <f>'Elastic Launch Glider'!I12</f>
        <v>36</v>
      </c>
      <c r="N13" s="51">
        <f>'Experimental Design'!I12</f>
        <v>12</v>
      </c>
      <c r="O13" s="51">
        <f>'Food Science'!I12</f>
        <v>2</v>
      </c>
      <c r="P13" s="51">
        <f>Fossils!I12</f>
        <v>13</v>
      </c>
      <c r="Q13" s="51">
        <f>'Green Generation'!I12</f>
        <v>15</v>
      </c>
      <c r="R13" s="51">
        <f>'Invasive Species'!I12</f>
        <v>25</v>
      </c>
      <c r="S13" s="51">
        <f>Meteorology!I12</f>
        <v>9</v>
      </c>
      <c r="T13" s="51">
        <f>'Mission Possible'!I12</f>
        <v>9</v>
      </c>
      <c r="U13" s="51">
        <f>'Picture This'!I12</f>
        <v>21</v>
      </c>
      <c r="V13" s="51">
        <f>'Reach for the Stars'!I12</f>
        <v>12</v>
      </c>
      <c r="W13" s="51">
        <f>'Road Scholar'!I12</f>
        <v>20</v>
      </c>
      <c r="X13" s="51">
        <f>Scrambler!I12</f>
        <v>17</v>
      </c>
      <c r="Y13" s="51">
        <f>'Wind Power'!I12</f>
        <v>22</v>
      </c>
      <c r="Z13" s="51">
        <f>Write_Do!I12</f>
        <v>4</v>
      </c>
      <c r="AA13" s="51">
        <f t="shared" si="0"/>
        <v>318</v>
      </c>
      <c r="AB13" s="51"/>
      <c r="AC13" s="51">
        <f t="shared" si="1"/>
        <v>1</v>
      </c>
      <c r="AD13" s="51"/>
      <c r="AE13" s="51">
        <f t="shared" si="2"/>
        <v>318</v>
      </c>
      <c r="AF13" s="51">
        <f t="shared" si="3"/>
        <v>10</v>
      </c>
    </row>
    <row r="14" spans="2:32">
      <c r="B14" s="51">
        <f>Setup!B13</f>
        <v>10</v>
      </c>
      <c r="C14" s="50" t="str">
        <f>Setup!C13</f>
        <v>Smith Black</v>
      </c>
      <c r="D14" s="51">
        <f>'Air Trajectory'!I13</f>
        <v>30</v>
      </c>
      <c r="E14" s="51">
        <f>Anatomy!I13</f>
        <v>27</v>
      </c>
      <c r="F14" s="51">
        <f>'Bio-Process Lab'!I13</f>
        <v>32</v>
      </c>
      <c r="G14" s="51">
        <f>'Bottle Rocket'!I13</f>
        <v>18</v>
      </c>
      <c r="H14" s="51">
        <f>'Bridge Building'!I13</f>
        <v>25</v>
      </c>
      <c r="I14" s="51">
        <f>'Crave the Wave'!I13</f>
        <v>28</v>
      </c>
      <c r="J14" s="51">
        <f>'Crime Busters'!I13</f>
        <v>2</v>
      </c>
      <c r="K14" s="51">
        <f>'Disease Detectives'!I13</f>
        <v>32</v>
      </c>
      <c r="L14" s="51">
        <f>'Dynamic Planet'!I13</f>
        <v>33</v>
      </c>
      <c r="M14" s="51">
        <f>'Elastic Launch Glider'!I13</f>
        <v>28</v>
      </c>
      <c r="N14" s="51">
        <f>'Experimental Design'!I13</f>
        <v>23</v>
      </c>
      <c r="O14" s="51">
        <f>'Food Science'!I13</f>
        <v>15</v>
      </c>
      <c r="P14" s="51">
        <f>Fossils!I13</f>
        <v>21</v>
      </c>
      <c r="Q14" s="51">
        <f>'Green Generation'!I13</f>
        <v>13</v>
      </c>
      <c r="R14" s="51">
        <f>'Invasive Species'!I13</f>
        <v>24</v>
      </c>
      <c r="S14" s="51">
        <f>Meteorology!I13</f>
        <v>29</v>
      </c>
      <c r="T14" s="51">
        <f>'Mission Possible'!I13</f>
        <v>21</v>
      </c>
      <c r="U14" s="51">
        <f>'Picture This'!I13</f>
        <v>33</v>
      </c>
      <c r="V14" s="51">
        <f>'Reach for the Stars'!I13</f>
        <v>21</v>
      </c>
      <c r="W14" s="51">
        <f>'Road Scholar'!I13</f>
        <v>30</v>
      </c>
      <c r="X14" s="51">
        <f>Scrambler!I13</f>
        <v>19</v>
      </c>
      <c r="Y14" s="51">
        <f>'Wind Power'!I13</f>
        <v>29</v>
      </c>
      <c r="Z14" s="51">
        <f>Write_Do!I13</f>
        <v>27</v>
      </c>
      <c r="AA14" s="51">
        <f t="shared" si="0"/>
        <v>560</v>
      </c>
      <c r="AB14" s="51"/>
      <c r="AC14" s="51">
        <f t="shared" si="1"/>
        <v>1</v>
      </c>
      <c r="AD14" s="51"/>
      <c r="AE14" s="51">
        <f t="shared" si="2"/>
        <v>560</v>
      </c>
      <c r="AF14" s="51">
        <f t="shared" si="3"/>
        <v>32</v>
      </c>
    </row>
    <row r="15" spans="2:32">
      <c r="B15" s="51">
        <f>Setup!B14</f>
        <v>11</v>
      </c>
      <c r="C15" s="50" t="str">
        <f>Setup!C14</f>
        <v>Millington Jr. High</v>
      </c>
      <c r="D15" s="51">
        <f>'Air Trajectory'!I14</f>
        <v>15</v>
      </c>
      <c r="E15" s="51">
        <f>Anatomy!I14</f>
        <v>32</v>
      </c>
      <c r="F15" s="51">
        <f>'Bio-Process Lab'!I14</f>
        <v>30</v>
      </c>
      <c r="G15" s="51">
        <f>'Bottle Rocket'!I14</f>
        <v>11</v>
      </c>
      <c r="H15" s="51">
        <f>'Bridge Building'!I14</f>
        <v>32</v>
      </c>
      <c r="I15" s="51">
        <f>'Crave the Wave'!I14</f>
        <v>16</v>
      </c>
      <c r="J15" s="51">
        <f>'Crime Busters'!I14</f>
        <v>14</v>
      </c>
      <c r="K15" s="51">
        <f>'Disease Detectives'!I14</f>
        <v>8</v>
      </c>
      <c r="L15" s="51">
        <f>'Dynamic Planet'!I14</f>
        <v>18</v>
      </c>
      <c r="M15" s="51">
        <f>'Elastic Launch Glider'!I14</f>
        <v>37</v>
      </c>
      <c r="N15" s="51">
        <f>'Experimental Design'!I14</f>
        <v>17</v>
      </c>
      <c r="O15" s="51">
        <f>'Food Science'!I14</f>
        <v>24</v>
      </c>
      <c r="P15" s="51">
        <f>Fossils!I14</f>
        <v>31</v>
      </c>
      <c r="Q15" s="51">
        <f>'Green Generation'!I14</f>
        <v>30</v>
      </c>
      <c r="R15" s="51">
        <f>'Invasive Species'!I14</f>
        <v>16</v>
      </c>
      <c r="S15" s="51">
        <f>Meteorology!I14</f>
        <v>13</v>
      </c>
      <c r="T15" s="51">
        <f>'Mission Possible'!I14</f>
        <v>26</v>
      </c>
      <c r="U15" s="51">
        <f>'Picture This'!I14</f>
        <v>25</v>
      </c>
      <c r="V15" s="51">
        <f>'Reach for the Stars'!I14</f>
        <v>6</v>
      </c>
      <c r="W15" s="51">
        <f>'Road Scholar'!I14</f>
        <v>31</v>
      </c>
      <c r="X15" s="51">
        <f>Scrambler!I14</f>
        <v>8</v>
      </c>
      <c r="Y15" s="51">
        <f>'Wind Power'!I14</f>
        <v>24</v>
      </c>
      <c r="Z15" s="51">
        <f>Write_Do!I14</f>
        <v>32</v>
      </c>
      <c r="AA15" s="51">
        <f t="shared" si="0"/>
        <v>496</v>
      </c>
      <c r="AB15" s="51"/>
      <c r="AC15" s="51">
        <f t="shared" si="1"/>
        <v>1</v>
      </c>
      <c r="AD15" s="51"/>
      <c r="AE15" s="51">
        <f t="shared" si="2"/>
        <v>496</v>
      </c>
      <c r="AF15" s="51">
        <f t="shared" si="3"/>
        <v>25</v>
      </c>
    </row>
    <row r="16" spans="2:32">
      <c r="B16" s="51">
        <f>Setup!B15</f>
        <v>12</v>
      </c>
      <c r="C16" s="50" t="str">
        <f>Setup!C15</f>
        <v>Boulan Park Purple</v>
      </c>
      <c r="D16" s="51">
        <f>'Air Trajectory'!I15</f>
        <v>17</v>
      </c>
      <c r="E16" s="51">
        <f>Anatomy!I15</f>
        <v>11</v>
      </c>
      <c r="F16" s="51">
        <f>'Bio-Process Lab'!I15</f>
        <v>3</v>
      </c>
      <c r="G16" s="51">
        <f>'Bottle Rocket'!I15</f>
        <v>36</v>
      </c>
      <c r="H16" s="51">
        <f>'Bridge Building'!I15</f>
        <v>2</v>
      </c>
      <c r="I16" s="51">
        <f>'Crave the Wave'!I15</f>
        <v>12</v>
      </c>
      <c r="J16" s="51">
        <f>'Crime Busters'!I15</f>
        <v>17</v>
      </c>
      <c r="K16" s="51">
        <f>'Disease Detectives'!I15</f>
        <v>4</v>
      </c>
      <c r="L16" s="51">
        <f>'Dynamic Planet'!I15</f>
        <v>12</v>
      </c>
      <c r="M16" s="51">
        <f>'Elastic Launch Glider'!I15</f>
        <v>23</v>
      </c>
      <c r="N16" s="51">
        <f>'Experimental Design'!I15</f>
        <v>10</v>
      </c>
      <c r="O16" s="51">
        <f>'Food Science'!I15</f>
        <v>13</v>
      </c>
      <c r="P16" s="51">
        <f>Fossils!I15</f>
        <v>7</v>
      </c>
      <c r="Q16" s="51">
        <f>'Green Generation'!I15</f>
        <v>10</v>
      </c>
      <c r="R16" s="51">
        <f>'Invasive Species'!I15</f>
        <v>3</v>
      </c>
      <c r="S16" s="51">
        <f>Meteorology!I15</f>
        <v>2</v>
      </c>
      <c r="T16" s="51">
        <f>'Mission Possible'!I15</f>
        <v>16</v>
      </c>
      <c r="U16" s="51">
        <f>'Picture This'!I15</f>
        <v>12</v>
      </c>
      <c r="V16" s="51">
        <f>'Reach for the Stars'!I15</f>
        <v>1</v>
      </c>
      <c r="W16" s="51">
        <f>'Road Scholar'!I15</f>
        <v>5</v>
      </c>
      <c r="X16" s="51">
        <f>Scrambler!I15</f>
        <v>36</v>
      </c>
      <c r="Y16" s="51">
        <f>'Wind Power'!I15</f>
        <v>12</v>
      </c>
      <c r="Z16" s="51">
        <f>Write_Do!I15</f>
        <v>11</v>
      </c>
      <c r="AA16" s="51">
        <f t="shared" si="0"/>
        <v>275</v>
      </c>
      <c r="AB16" s="51"/>
      <c r="AC16" s="51">
        <f t="shared" si="1"/>
        <v>1</v>
      </c>
      <c r="AD16" s="51"/>
      <c r="AE16" s="51">
        <f t="shared" si="2"/>
        <v>275</v>
      </c>
      <c r="AF16" s="51">
        <f t="shared" si="3"/>
        <v>6</v>
      </c>
    </row>
    <row r="17" spans="2:32">
      <c r="B17" s="51">
        <f>Setup!B16</f>
        <v>13</v>
      </c>
      <c r="C17" s="50" t="str">
        <f>Setup!C16</f>
        <v>Boulan Park Green</v>
      </c>
      <c r="D17" s="51">
        <f>'Air Trajectory'!I16</f>
        <v>27</v>
      </c>
      <c r="E17" s="51">
        <f>Anatomy!I16</f>
        <v>19</v>
      </c>
      <c r="F17" s="51">
        <f>'Bio-Process Lab'!I16</f>
        <v>14</v>
      </c>
      <c r="G17" s="51">
        <f>'Bottle Rocket'!I16</f>
        <v>36</v>
      </c>
      <c r="H17" s="51">
        <f>'Bridge Building'!I16</f>
        <v>8</v>
      </c>
      <c r="I17" s="51">
        <f>'Crave the Wave'!I16</f>
        <v>6</v>
      </c>
      <c r="J17" s="51">
        <f>'Crime Busters'!I16</f>
        <v>18</v>
      </c>
      <c r="K17" s="51">
        <f>'Disease Detectives'!I16</f>
        <v>1</v>
      </c>
      <c r="L17" s="51">
        <f>'Dynamic Planet'!I16</f>
        <v>11</v>
      </c>
      <c r="M17" s="51">
        <f>'Elastic Launch Glider'!I16</f>
        <v>22</v>
      </c>
      <c r="N17" s="51">
        <f>'Experimental Design'!I16</f>
        <v>13</v>
      </c>
      <c r="O17" s="51">
        <f>'Food Science'!I16</f>
        <v>5</v>
      </c>
      <c r="P17" s="51">
        <f>Fossils!I16</f>
        <v>10</v>
      </c>
      <c r="Q17" s="51">
        <f>'Green Generation'!I16</f>
        <v>22</v>
      </c>
      <c r="R17" s="51">
        <f>'Invasive Species'!I16</f>
        <v>20</v>
      </c>
      <c r="S17" s="51">
        <f>Meteorology!I16</f>
        <v>12</v>
      </c>
      <c r="T17" s="51">
        <f>'Mission Possible'!I16</f>
        <v>25</v>
      </c>
      <c r="U17" s="51">
        <f>'Picture This'!I16</f>
        <v>7</v>
      </c>
      <c r="V17" s="51">
        <f>'Reach for the Stars'!I16</f>
        <v>4</v>
      </c>
      <c r="W17" s="51">
        <f>'Road Scholar'!I16</f>
        <v>3</v>
      </c>
      <c r="X17" s="51">
        <f>Scrambler!I16</f>
        <v>25</v>
      </c>
      <c r="Y17" s="51">
        <f>'Wind Power'!I16</f>
        <v>10</v>
      </c>
      <c r="Z17" s="51">
        <f>Write_Do!I16</f>
        <v>3</v>
      </c>
      <c r="AA17" s="51">
        <f t="shared" si="0"/>
        <v>321</v>
      </c>
      <c r="AB17" s="51"/>
      <c r="AC17" s="51">
        <f t="shared" si="1"/>
        <v>1</v>
      </c>
      <c r="AD17" s="51"/>
      <c r="AE17" s="51">
        <f t="shared" si="2"/>
        <v>321</v>
      </c>
      <c r="AF17" s="51">
        <f t="shared" si="3"/>
        <v>11</v>
      </c>
    </row>
    <row r="18" spans="2:32">
      <c r="B18" s="51">
        <f>Setup!B17</f>
        <v>14</v>
      </c>
      <c r="C18" s="50" t="str">
        <f>Setup!C17</f>
        <v>East Middle Blue</v>
      </c>
      <c r="D18" s="51">
        <f>'Air Trajectory'!I17</f>
        <v>8</v>
      </c>
      <c r="E18" s="51">
        <f>Anatomy!I17</f>
        <v>3</v>
      </c>
      <c r="F18" s="51">
        <f>'Bio-Process Lab'!I17</f>
        <v>6</v>
      </c>
      <c r="G18" s="51">
        <f>'Bottle Rocket'!I17</f>
        <v>2</v>
      </c>
      <c r="H18" s="51">
        <f>'Bridge Building'!I17</f>
        <v>4</v>
      </c>
      <c r="I18" s="51">
        <f>'Crave the Wave'!I17</f>
        <v>3</v>
      </c>
      <c r="J18" s="51">
        <f>'Crime Busters'!I17</f>
        <v>15</v>
      </c>
      <c r="K18" s="51">
        <f>'Disease Detectives'!I17</f>
        <v>16</v>
      </c>
      <c r="L18" s="51">
        <f>'Dynamic Planet'!I17</f>
        <v>9</v>
      </c>
      <c r="M18" s="51">
        <f>'Elastic Launch Glider'!I17</f>
        <v>3</v>
      </c>
      <c r="N18" s="51">
        <f>'Experimental Design'!I17</f>
        <v>11</v>
      </c>
      <c r="O18" s="51">
        <f>'Food Science'!I17</f>
        <v>3</v>
      </c>
      <c r="P18" s="51">
        <f>Fossils!I17</f>
        <v>8</v>
      </c>
      <c r="Q18" s="51">
        <f>'Green Generation'!I17</f>
        <v>14</v>
      </c>
      <c r="R18" s="51">
        <f>'Invasive Species'!I17</f>
        <v>7</v>
      </c>
      <c r="S18" s="51">
        <f>Meteorology!I17</f>
        <v>1</v>
      </c>
      <c r="T18" s="51">
        <f>'Mission Possible'!I17</f>
        <v>13</v>
      </c>
      <c r="U18" s="51">
        <f>'Picture This'!I17</f>
        <v>2</v>
      </c>
      <c r="V18" s="51">
        <f>'Reach for the Stars'!I17</f>
        <v>10</v>
      </c>
      <c r="W18" s="51">
        <f>'Road Scholar'!I17</f>
        <v>19</v>
      </c>
      <c r="X18" s="51">
        <f>Scrambler!I17</f>
        <v>14</v>
      </c>
      <c r="Y18" s="51">
        <f>'Wind Power'!I17</f>
        <v>2</v>
      </c>
      <c r="Z18" s="51">
        <f>Write_Do!I17</f>
        <v>6</v>
      </c>
      <c r="AA18" s="51">
        <f t="shared" si="0"/>
        <v>179</v>
      </c>
      <c r="AB18" s="51"/>
      <c r="AC18" s="51">
        <f t="shared" si="1"/>
        <v>1</v>
      </c>
      <c r="AD18" s="51"/>
      <c r="AE18" s="51">
        <f t="shared" si="2"/>
        <v>179</v>
      </c>
      <c r="AF18" s="51">
        <f t="shared" si="3"/>
        <v>1</v>
      </c>
    </row>
    <row r="19" spans="2:32">
      <c r="B19" s="51">
        <f>Setup!B18</f>
        <v>15</v>
      </c>
      <c r="C19" s="50" t="str">
        <f>Setup!C18</f>
        <v>East Middle Yellow</v>
      </c>
      <c r="D19" s="51">
        <f>'Air Trajectory'!I18</f>
        <v>1</v>
      </c>
      <c r="E19" s="51">
        <f>Anatomy!I18</f>
        <v>1</v>
      </c>
      <c r="F19" s="51">
        <f>'Bio-Process Lab'!I18</f>
        <v>2</v>
      </c>
      <c r="G19" s="51">
        <f>'Bottle Rocket'!I18</f>
        <v>36</v>
      </c>
      <c r="H19" s="51">
        <f>'Bridge Building'!I18</f>
        <v>1</v>
      </c>
      <c r="I19" s="51">
        <f>'Crave the Wave'!I18</f>
        <v>8</v>
      </c>
      <c r="J19" s="51">
        <f>'Crime Busters'!I18</f>
        <v>7</v>
      </c>
      <c r="K19" s="51">
        <f>'Disease Detectives'!I18</f>
        <v>18</v>
      </c>
      <c r="L19" s="51">
        <f>'Dynamic Planet'!I18</f>
        <v>17</v>
      </c>
      <c r="M19" s="51">
        <f>'Elastic Launch Glider'!I18</f>
        <v>2</v>
      </c>
      <c r="N19" s="51">
        <f>'Experimental Design'!I18</f>
        <v>4</v>
      </c>
      <c r="O19" s="51">
        <f>'Food Science'!I18</f>
        <v>6</v>
      </c>
      <c r="P19" s="51">
        <f>Fossils!I18</f>
        <v>24</v>
      </c>
      <c r="Q19" s="51">
        <f>'Green Generation'!I18</f>
        <v>19</v>
      </c>
      <c r="R19" s="51">
        <f>'Invasive Species'!I18</f>
        <v>2</v>
      </c>
      <c r="S19" s="51">
        <f>Meteorology!I18</f>
        <v>5</v>
      </c>
      <c r="T19" s="51">
        <f>'Mission Possible'!I18</f>
        <v>15</v>
      </c>
      <c r="U19" s="51">
        <f>'Picture This'!I18</f>
        <v>10</v>
      </c>
      <c r="V19" s="51">
        <f>'Reach for the Stars'!I18</f>
        <v>14</v>
      </c>
      <c r="W19" s="51">
        <f>'Road Scholar'!I18</f>
        <v>16</v>
      </c>
      <c r="X19" s="51">
        <f>Scrambler!I18</f>
        <v>7</v>
      </c>
      <c r="Y19" s="51">
        <f>'Wind Power'!I18</f>
        <v>7</v>
      </c>
      <c r="Z19" s="51">
        <f>Write_Do!I18</f>
        <v>2</v>
      </c>
      <c r="AA19" s="51">
        <f t="shared" si="0"/>
        <v>224</v>
      </c>
      <c r="AB19" s="51"/>
      <c r="AC19" s="51">
        <f t="shared" si="1"/>
        <v>1</v>
      </c>
      <c r="AD19" s="51"/>
      <c r="AE19" s="51">
        <f t="shared" si="2"/>
        <v>224</v>
      </c>
      <c r="AF19" s="51">
        <f t="shared" si="3"/>
        <v>3</v>
      </c>
    </row>
    <row r="20" spans="2:32">
      <c r="B20" s="51">
        <f>Setup!B19</f>
        <v>16</v>
      </c>
      <c r="C20" s="50" t="str">
        <f>Setup!C19</f>
        <v>Power Upper Elementary</v>
      </c>
      <c r="D20" s="51">
        <f>'Air Trajectory'!I19</f>
        <v>16</v>
      </c>
      <c r="E20" s="51">
        <f>Anatomy!I19</f>
        <v>7</v>
      </c>
      <c r="F20" s="51">
        <f>'Bio-Process Lab'!I19</f>
        <v>29</v>
      </c>
      <c r="G20" s="51">
        <f>'Bottle Rocket'!I19</f>
        <v>23</v>
      </c>
      <c r="H20" s="51">
        <f>'Bridge Building'!I19</f>
        <v>10</v>
      </c>
      <c r="I20" s="51">
        <f>'Crave the Wave'!I19</f>
        <v>30</v>
      </c>
      <c r="J20" s="51">
        <f>'Crime Busters'!I19</f>
        <v>29</v>
      </c>
      <c r="K20" s="51">
        <f>'Disease Detectives'!I19</f>
        <v>24</v>
      </c>
      <c r="L20" s="51">
        <f>'Dynamic Planet'!I19</f>
        <v>24</v>
      </c>
      <c r="M20" s="51">
        <f>'Elastic Launch Glider'!I19</f>
        <v>1</v>
      </c>
      <c r="N20" s="51">
        <f>'Experimental Design'!I19</f>
        <v>6</v>
      </c>
      <c r="O20" s="51">
        <f>'Food Science'!I19</f>
        <v>18</v>
      </c>
      <c r="P20" s="51">
        <f>Fossils!I19</f>
        <v>17</v>
      </c>
      <c r="Q20" s="51">
        <f>'Green Generation'!I19</f>
        <v>21</v>
      </c>
      <c r="R20" s="51">
        <f>'Invasive Species'!I19</f>
        <v>32</v>
      </c>
      <c r="S20" s="51">
        <f>Meteorology!I19</f>
        <v>37</v>
      </c>
      <c r="T20" s="51">
        <f>'Mission Possible'!I19</f>
        <v>7</v>
      </c>
      <c r="U20" s="51">
        <f>'Picture This'!I19</f>
        <v>29</v>
      </c>
      <c r="V20" s="51">
        <f>'Reach for the Stars'!I19</f>
        <v>18</v>
      </c>
      <c r="W20" s="51">
        <f>'Road Scholar'!I19</f>
        <v>4</v>
      </c>
      <c r="X20" s="51">
        <f>Scrambler!I19</f>
        <v>9</v>
      </c>
      <c r="Y20" s="51">
        <f>'Wind Power'!I19</f>
        <v>20</v>
      </c>
      <c r="Z20" s="51">
        <f>Write_Do!I19</f>
        <v>12</v>
      </c>
      <c r="AA20" s="51">
        <f t="shared" si="0"/>
        <v>423</v>
      </c>
      <c r="AB20" s="51"/>
      <c r="AC20" s="51">
        <f t="shared" si="1"/>
        <v>1</v>
      </c>
      <c r="AD20" s="51"/>
      <c r="AE20" s="51">
        <f t="shared" si="2"/>
        <v>423</v>
      </c>
      <c r="AF20" s="51">
        <f t="shared" si="3"/>
        <v>19</v>
      </c>
    </row>
    <row r="21" spans="2:32">
      <c r="B21" s="51">
        <f>Setup!B20</f>
        <v>17</v>
      </c>
      <c r="C21" s="50" t="str">
        <f>Setup!C20</f>
        <v>Canton Charter Academy Red</v>
      </c>
      <c r="D21" s="51">
        <f>'Air Trajectory'!I20</f>
        <v>24</v>
      </c>
      <c r="E21" s="51">
        <f>Anatomy!I20</f>
        <v>2</v>
      </c>
      <c r="F21" s="51">
        <f>'Bio-Process Lab'!I20</f>
        <v>18</v>
      </c>
      <c r="G21" s="51">
        <f>'Bottle Rocket'!I20</f>
        <v>14</v>
      </c>
      <c r="H21" s="51">
        <f>'Bridge Building'!I20</f>
        <v>30</v>
      </c>
      <c r="I21" s="51">
        <f>'Crave the Wave'!I20</f>
        <v>1</v>
      </c>
      <c r="J21" s="51">
        <f>'Crime Busters'!I20</f>
        <v>13</v>
      </c>
      <c r="K21" s="51">
        <f>'Disease Detectives'!I20</f>
        <v>11</v>
      </c>
      <c r="L21" s="51">
        <f>'Dynamic Planet'!I20</f>
        <v>14</v>
      </c>
      <c r="M21" s="51">
        <f>'Elastic Launch Glider'!I20</f>
        <v>5</v>
      </c>
      <c r="N21" s="51">
        <f>'Experimental Design'!I20</f>
        <v>9</v>
      </c>
      <c r="O21" s="51">
        <f>'Food Science'!I20</f>
        <v>22</v>
      </c>
      <c r="P21" s="51">
        <f>Fossils!I20</f>
        <v>18</v>
      </c>
      <c r="Q21" s="51">
        <f>'Green Generation'!I20</f>
        <v>5</v>
      </c>
      <c r="R21" s="51">
        <f>'Invasive Species'!I20</f>
        <v>11</v>
      </c>
      <c r="S21" s="51">
        <f>Meteorology!I20</f>
        <v>25</v>
      </c>
      <c r="T21" s="51">
        <f>'Mission Possible'!I20</f>
        <v>20</v>
      </c>
      <c r="U21" s="51">
        <f>'Picture This'!I20</f>
        <v>6</v>
      </c>
      <c r="V21" s="51">
        <f>'Reach for the Stars'!I20</f>
        <v>8</v>
      </c>
      <c r="W21" s="51">
        <f>'Road Scholar'!I20</f>
        <v>7</v>
      </c>
      <c r="X21" s="51">
        <f>Scrambler!I20</f>
        <v>12</v>
      </c>
      <c r="Y21" s="51">
        <f>'Wind Power'!I20</f>
        <v>6</v>
      </c>
      <c r="Z21" s="51">
        <f>Write_Do!I20</f>
        <v>15</v>
      </c>
      <c r="AA21" s="51">
        <f t="shared" si="0"/>
        <v>296</v>
      </c>
      <c r="AB21" s="51"/>
      <c r="AC21" s="51">
        <f t="shared" si="1"/>
        <v>1</v>
      </c>
      <c r="AD21" s="51"/>
      <c r="AE21" s="51">
        <f t="shared" si="2"/>
        <v>296</v>
      </c>
      <c r="AF21" s="51">
        <f t="shared" si="3"/>
        <v>9</v>
      </c>
    </row>
    <row r="22" spans="2:32">
      <c r="B22" s="51">
        <f>Setup!B21</f>
        <v>18</v>
      </c>
      <c r="C22" s="50" t="str">
        <f>Setup!C21</f>
        <v>Canton Charter Academy White</v>
      </c>
      <c r="D22" s="51">
        <f>'Air Trajectory'!I21</f>
        <v>14</v>
      </c>
      <c r="E22" s="51">
        <f>Anatomy!I21</f>
        <v>23</v>
      </c>
      <c r="F22" s="51">
        <f>'Bio-Process Lab'!I21</f>
        <v>24</v>
      </c>
      <c r="G22" s="51">
        <f>'Bottle Rocket'!I21</f>
        <v>26</v>
      </c>
      <c r="H22" s="51">
        <f>'Bridge Building'!I21</f>
        <v>16</v>
      </c>
      <c r="I22" s="51">
        <f>'Crave the Wave'!I21</f>
        <v>2</v>
      </c>
      <c r="J22" s="51">
        <f>'Crime Busters'!I21</f>
        <v>28</v>
      </c>
      <c r="K22" s="51">
        <f>'Disease Detectives'!I21</f>
        <v>15</v>
      </c>
      <c r="L22" s="51">
        <f>'Dynamic Planet'!I21</f>
        <v>30</v>
      </c>
      <c r="M22" s="51">
        <f>'Elastic Launch Glider'!I21</f>
        <v>13</v>
      </c>
      <c r="N22" s="51">
        <f>'Experimental Design'!I21</f>
        <v>22</v>
      </c>
      <c r="O22" s="51">
        <f>'Food Science'!I21</f>
        <v>29</v>
      </c>
      <c r="P22" s="51">
        <f>Fossils!I21</f>
        <v>33</v>
      </c>
      <c r="Q22" s="51">
        <f>'Green Generation'!I21</f>
        <v>25</v>
      </c>
      <c r="R22" s="51">
        <f>'Invasive Species'!I21</f>
        <v>23</v>
      </c>
      <c r="S22" s="51">
        <f>Meteorology!I21</f>
        <v>19</v>
      </c>
      <c r="T22" s="51">
        <f>'Mission Possible'!I21</f>
        <v>24</v>
      </c>
      <c r="U22" s="51">
        <f>'Picture This'!I21</f>
        <v>19</v>
      </c>
      <c r="V22" s="51">
        <f>'Reach for the Stars'!I21</f>
        <v>28</v>
      </c>
      <c r="W22" s="51">
        <f>'Road Scholar'!I21</f>
        <v>15</v>
      </c>
      <c r="X22" s="51">
        <f>Scrambler!I21</f>
        <v>15</v>
      </c>
      <c r="Y22" s="51">
        <f>'Wind Power'!I21</f>
        <v>28</v>
      </c>
      <c r="Z22" s="51">
        <f>Write_Do!I21</f>
        <v>8</v>
      </c>
      <c r="AA22" s="51">
        <f t="shared" si="0"/>
        <v>479</v>
      </c>
      <c r="AB22" s="51"/>
      <c r="AC22" s="51">
        <f t="shared" si="1"/>
        <v>2</v>
      </c>
      <c r="AD22" s="51"/>
      <c r="AE22" s="51">
        <f t="shared" si="2"/>
        <v>479</v>
      </c>
      <c r="AF22" s="51">
        <f t="shared" si="3"/>
        <v>22</v>
      </c>
    </row>
    <row r="23" spans="2:32">
      <c r="B23" s="51">
        <f>Setup!B22</f>
        <v>19</v>
      </c>
      <c r="C23" s="50" t="str">
        <f>Setup!C22</f>
        <v>Scranton Middle School</v>
      </c>
      <c r="D23" s="51">
        <f>'Air Trajectory'!I22</f>
        <v>10</v>
      </c>
      <c r="E23" s="51">
        <f>Anatomy!I22</f>
        <v>28</v>
      </c>
      <c r="F23" s="51">
        <f>'Bio-Process Lab'!I22</f>
        <v>13</v>
      </c>
      <c r="G23" s="51">
        <f>'Bottle Rocket'!I22</f>
        <v>5</v>
      </c>
      <c r="H23" s="51">
        <f>'Bridge Building'!I22</f>
        <v>9</v>
      </c>
      <c r="I23" s="51">
        <f>'Crave the Wave'!I22</f>
        <v>29</v>
      </c>
      <c r="J23" s="51">
        <f>'Crime Busters'!I22</f>
        <v>32</v>
      </c>
      <c r="K23" s="51">
        <f>'Disease Detectives'!I22</f>
        <v>25</v>
      </c>
      <c r="L23" s="51">
        <f>'Dynamic Planet'!I22</f>
        <v>29</v>
      </c>
      <c r="M23" s="51">
        <f>'Elastic Launch Glider'!I22</f>
        <v>6</v>
      </c>
      <c r="N23" s="51">
        <f>'Experimental Design'!I22</f>
        <v>19</v>
      </c>
      <c r="O23" s="51">
        <f>'Food Science'!I22</f>
        <v>25</v>
      </c>
      <c r="P23" s="51">
        <f>Fossils!I22</f>
        <v>16</v>
      </c>
      <c r="Q23" s="51">
        <f>'Green Generation'!I22</f>
        <v>12</v>
      </c>
      <c r="R23" s="51">
        <f>'Invasive Species'!I22</f>
        <v>33</v>
      </c>
      <c r="S23" s="51">
        <f>Meteorology!I22</f>
        <v>32</v>
      </c>
      <c r="T23" s="51">
        <f>'Mission Possible'!I22</f>
        <v>4</v>
      </c>
      <c r="U23" s="51">
        <f>'Picture This'!I22</f>
        <v>24</v>
      </c>
      <c r="V23" s="51">
        <f>'Reach for the Stars'!I22</f>
        <v>19</v>
      </c>
      <c r="W23" s="51">
        <f>'Road Scholar'!I22</f>
        <v>21</v>
      </c>
      <c r="X23" s="51">
        <f>Scrambler!I22</f>
        <v>16</v>
      </c>
      <c r="Y23" s="51">
        <f>'Wind Power'!I22</f>
        <v>31</v>
      </c>
      <c r="Z23" s="51">
        <f>Write_Do!I22</f>
        <v>22</v>
      </c>
      <c r="AA23" s="51">
        <f t="shared" ref="AA23:AA41" si="4">SUM(D23:Z23)</f>
        <v>460</v>
      </c>
      <c r="AB23" s="51"/>
      <c r="AC23" s="51">
        <f t="shared" si="1"/>
        <v>1</v>
      </c>
      <c r="AD23" s="51"/>
      <c r="AE23" s="51">
        <f t="shared" si="2"/>
        <v>460</v>
      </c>
      <c r="AF23" s="51">
        <f t="shared" si="3"/>
        <v>20</v>
      </c>
    </row>
    <row r="24" spans="2:32">
      <c r="B24" s="51">
        <f>Setup!B23</f>
        <v>20</v>
      </c>
      <c r="C24" s="50" t="str">
        <f>Setup!C23</f>
        <v>Baker Middle School</v>
      </c>
      <c r="D24" s="51">
        <f>'Air Trajectory'!I23</f>
        <v>5</v>
      </c>
      <c r="E24" s="51">
        <f>Anatomy!I23</f>
        <v>24</v>
      </c>
      <c r="F24" s="51">
        <f>'Bio-Process Lab'!I23</f>
        <v>9</v>
      </c>
      <c r="G24" s="51">
        <f>'Bottle Rocket'!I23</f>
        <v>6</v>
      </c>
      <c r="H24" s="51">
        <f>'Bridge Building'!I23</f>
        <v>7</v>
      </c>
      <c r="I24" s="51">
        <f>'Crave the Wave'!I23</f>
        <v>20</v>
      </c>
      <c r="J24" s="51">
        <f>'Crime Busters'!I23</f>
        <v>8</v>
      </c>
      <c r="K24" s="51">
        <f>'Disease Detectives'!I23</f>
        <v>12</v>
      </c>
      <c r="L24" s="51">
        <f>'Dynamic Planet'!I23</f>
        <v>7</v>
      </c>
      <c r="M24" s="51">
        <f>'Elastic Launch Glider'!I23</f>
        <v>4</v>
      </c>
      <c r="N24" s="51">
        <f>'Experimental Design'!I23</f>
        <v>8</v>
      </c>
      <c r="O24" s="51">
        <f>'Food Science'!I23</f>
        <v>8</v>
      </c>
      <c r="P24" s="51">
        <f>Fossils!I23</f>
        <v>9</v>
      </c>
      <c r="Q24" s="51">
        <f>'Green Generation'!I23</f>
        <v>7</v>
      </c>
      <c r="R24" s="51">
        <f>'Invasive Species'!I23</f>
        <v>4</v>
      </c>
      <c r="S24" s="51">
        <f>Meteorology!I23</f>
        <v>16</v>
      </c>
      <c r="T24" s="51">
        <f>'Mission Possible'!I23</f>
        <v>5</v>
      </c>
      <c r="U24" s="51">
        <f>'Picture This'!I23</f>
        <v>23</v>
      </c>
      <c r="V24" s="51">
        <f>'Reach for the Stars'!I23</f>
        <v>16</v>
      </c>
      <c r="W24" s="51">
        <f>'Road Scholar'!I23</f>
        <v>14</v>
      </c>
      <c r="X24" s="51">
        <f>Scrambler!I23</f>
        <v>10</v>
      </c>
      <c r="Y24" s="51">
        <f>'Wind Power'!I23</f>
        <v>9</v>
      </c>
      <c r="Z24" s="51">
        <f>Write_Do!I23</f>
        <v>10</v>
      </c>
      <c r="AA24" s="51">
        <f t="shared" si="4"/>
        <v>241</v>
      </c>
      <c r="AB24" s="51"/>
      <c r="AC24" s="51">
        <f t="shared" si="1"/>
        <v>1</v>
      </c>
      <c r="AD24" s="51"/>
      <c r="AE24" s="51">
        <f t="shared" si="2"/>
        <v>241</v>
      </c>
      <c r="AF24" s="51">
        <f t="shared" si="3"/>
        <v>4</v>
      </c>
    </row>
    <row r="25" spans="2:32">
      <c r="B25" s="51">
        <f>Setup!B24</f>
        <v>21</v>
      </c>
      <c r="C25" s="50" t="str">
        <f>Setup!C24</f>
        <v>Davis Jr. High Red</v>
      </c>
      <c r="D25" s="51">
        <f>'Air Trajectory'!I24</f>
        <v>20</v>
      </c>
      <c r="E25" s="51">
        <f>Anatomy!I24</f>
        <v>18</v>
      </c>
      <c r="F25" s="51">
        <f>'Bio-Process Lab'!I24</f>
        <v>10</v>
      </c>
      <c r="G25" s="51">
        <f>'Bottle Rocket'!I24</f>
        <v>20</v>
      </c>
      <c r="H25" s="51">
        <f>'Bridge Building'!I24</f>
        <v>27</v>
      </c>
      <c r="I25" s="51">
        <f>'Crave the Wave'!I24</f>
        <v>5</v>
      </c>
      <c r="J25" s="51">
        <f>'Crime Busters'!I24</f>
        <v>3</v>
      </c>
      <c r="K25" s="51">
        <f>'Disease Detectives'!I24</f>
        <v>33</v>
      </c>
      <c r="L25" s="51">
        <f>'Dynamic Planet'!I24</f>
        <v>15</v>
      </c>
      <c r="M25" s="51">
        <f>'Elastic Launch Glider'!I24</f>
        <v>36</v>
      </c>
      <c r="N25" s="51">
        <f>'Experimental Design'!I24</f>
        <v>28</v>
      </c>
      <c r="O25" s="51">
        <f>'Food Science'!I24</f>
        <v>9</v>
      </c>
      <c r="P25" s="51">
        <f>Fossils!I24</f>
        <v>6</v>
      </c>
      <c r="Q25" s="51">
        <f>'Green Generation'!I24</f>
        <v>23</v>
      </c>
      <c r="R25" s="51">
        <f>'Invasive Species'!I24</f>
        <v>14</v>
      </c>
      <c r="S25" s="51">
        <f>Meteorology!I24</f>
        <v>16</v>
      </c>
      <c r="T25" s="51">
        <f>'Mission Possible'!I24</f>
        <v>12</v>
      </c>
      <c r="U25" s="51">
        <f>'Picture This'!I24</f>
        <v>4</v>
      </c>
      <c r="V25" s="51">
        <f>'Reach for the Stars'!I24</f>
        <v>23</v>
      </c>
      <c r="W25" s="51">
        <f>'Road Scholar'!I24</f>
        <v>11</v>
      </c>
      <c r="X25" s="51">
        <f>Scrambler!I24</f>
        <v>37</v>
      </c>
      <c r="Y25" s="51">
        <f>'Wind Power'!I24</f>
        <v>23</v>
      </c>
      <c r="Z25" s="51">
        <f>Write_Do!I24</f>
        <v>17</v>
      </c>
      <c r="AA25" s="51">
        <f t="shared" si="4"/>
        <v>410</v>
      </c>
      <c r="AB25" s="51"/>
      <c r="AC25" s="51">
        <f t="shared" si="1"/>
        <v>1</v>
      </c>
      <c r="AD25" s="51"/>
      <c r="AE25" s="51">
        <f t="shared" si="2"/>
        <v>410</v>
      </c>
      <c r="AF25" s="51">
        <f t="shared" si="3"/>
        <v>17</v>
      </c>
    </row>
    <row r="26" spans="2:32">
      <c r="B26" s="51">
        <f>Setup!B25</f>
        <v>22</v>
      </c>
      <c r="C26" s="50" t="str">
        <f>Setup!C25</f>
        <v>Davis Jr. High Black</v>
      </c>
      <c r="D26" s="51">
        <f>'Air Trajectory'!I25</f>
        <v>37</v>
      </c>
      <c r="E26" s="51">
        <f>Anatomy!I25</f>
        <v>22</v>
      </c>
      <c r="F26" s="51">
        <f>'Bio-Process Lab'!I25</f>
        <v>37</v>
      </c>
      <c r="G26" s="51">
        <f>'Bottle Rocket'!I25</f>
        <v>22</v>
      </c>
      <c r="H26" s="51">
        <f>'Bridge Building'!I25</f>
        <v>28</v>
      </c>
      <c r="I26" s="51">
        <f>'Crave the Wave'!I25</f>
        <v>37</v>
      </c>
      <c r="J26" s="51">
        <f>'Crime Busters'!I25</f>
        <v>37</v>
      </c>
      <c r="K26" s="51">
        <f>'Disease Detectives'!I25</f>
        <v>34</v>
      </c>
      <c r="L26" s="51">
        <f>'Dynamic Planet'!I25</f>
        <v>8</v>
      </c>
      <c r="M26" s="51">
        <f>'Elastic Launch Glider'!I25</f>
        <v>27</v>
      </c>
      <c r="N26" s="51">
        <f>'Experimental Design'!I25</f>
        <v>37</v>
      </c>
      <c r="O26" s="51">
        <f>'Food Science'!I25</f>
        <v>37</v>
      </c>
      <c r="P26" s="51">
        <f>Fossils!I25</f>
        <v>11</v>
      </c>
      <c r="Q26" s="51">
        <f>'Green Generation'!I25</f>
        <v>26</v>
      </c>
      <c r="R26" s="51">
        <f>'Invasive Species'!I25</f>
        <v>19</v>
      </c>
      <c r="S26" s="51">
        <f>Meteorology!I25</f>
        <v>30</v>
      </c>
      <c r="T26" s="51">
        <f>'Mission Possible'!I25</f>
        <v>37</v>
      </c>
      <c r="U26" s="51">
        <f>'Picture This'!I25</f>
        <v>37</v>
      </c>
      <c r="V26" s="51">
        <f>'Reach for the Stars'!I25</f>
        <v>30</v>
      </c>
      <c r="W26" s="51">
        <f>'Road Scholar'!I25</f>
        <v>28</v>
      </c>
      <c r="X26" s="51">
        <f>Scrambler!I25</f>
        <v>37</v>
      </c>
      <c r="Y26" s="51">
        <f>'Wind Power'!I25</f>
        <v>37</v>
      </c>
      <c r="Z26" s="51">
        <f>Write_Do!I25</f>
        <v>37</v>
      </c>
      <c r="AA26" s="51">
        <f t="shared" si="4"/>
        <v>692</v>
      </c>
      <c r="AB26" s="51"/>
      <c r="AC26" s="51">
        <f t="shared" si="1"/>
        <v>1</v>
      </c>
      <c r="AD26" s="51"/>
      <c r="AE26" s="51">
        <f t="shared" si="2"/>
        <v>692</v>
      </c>
      <c r="AF26" s="51">
        <f t="shared" si="3"/>
        <v>33</v>
      </c>
    </row>
    <row r="27" spans="2:32">
      <c r="B27" s="51">
        <f>Setup!B26</f>
        <v>23</v>
      </c>
      <c r="C27" s="50" t="str">
        <f>Setup!C26</f>
        <v>Clague Middle School Green</v>
      </c>
      <c r="D27" s="51">
        <f>'Air Trajectory'!I26</f>
        <v>26</v>
      </c>
      <c r="E27" s="51">
        <f>Anatomy!I26</f>
        <v>10</v>
      </c>
      <c r="F27" s="51">
        <f>'Bio-Process Lab'!I26</f>
        <v>5</v>
      </c>
      <c r="G27" s="51">
        <f>'Bottle Rocket'!I26</f>
        <v>36</v>
      </c>
      <c r="H27" s="51">
        <f>'Bridge Building'!I26</f>
        <v>20</v>
      </c>
      <c r="I27" s="51">
        <f>'Crave the Wave'!I26</f>
        <v>7</v>
      </c>
      <c r="J27" s="51">
        <f>'Crime Busters'!I26</f>
        <v>10</v>
      </c>
      <c r="K27" s="51">
        <f>'Disease Detectives'!I26</f>
        <v>6</v>
      </c>
      <c r="L27" s="51">
        <f>'Dynamic Planet'!I26</f>
        <v>27</v>
      </c>
      <c r="M27" s="51">
        <f>'Elastic Launch Glider'!I26</f>
        <v>7</v>
      </c>
      <c r="N27" s="51">
        <f>'Experimental Design'!I26</f>
        <v>1</v>
      </c>
      <c r="O27" s="51">
        <f>'Food Science'!I26</f>
        <v>1</v>
      </c>
      <c r="P27" s="51">
        <f>Fossils!I26</f>
        <v>5</v>
      </c>
      <c r="Q27" s="51">
        <f>'Green Generation'!I26</f>
        <v>8</v>
      </c>
      <c r="R27" s="51">
        <f>'Invasive Species'!I26</f>
        <v>16</v>
      </c>
      <c r="S27" s="51">
        <f>Meteorology!I26</f>
        <v>7</v>
      </c>
      <c r="T27" s="51">
        <f>'Mission Possible'!I26</f>
        <v>19</v>
      </c>
      <c r="U27" s="51">
        <f>'Picture This'!I26</f>
        <v>5</v>
      </c>
      <c r="V27" s="51">
        <f>'Reach for the Stars'!I26</f>
        <v>3</v>
      </c>
      <c r="W27" s="51">
        <f>'Road Scholar'!I26</f>
        <v>13</v>
      </c>
      <c r="X27" s="51">
        <f>Scrambler!I26</f>
        <v>6</v>
      </c>
      <c r="Y27" s="51">
        <f>'Wind Power'!I26</f>
        <v>11</v>
      </c>
      <c r="Z27" s="51">
        <f>Write_Do!I26</f>
        <v>13</v>
      </c>
      <c r="AA27" s="51">
        <f t="shared" si="4"/>
        <v>262</v>
      </c>
      <c r="AB27" s="51"/>
      <c r="AC27" s="51">
        <f t="shared" si="1"/>
        <v>1</v>
      </c>
      <c r="AD27" s="51"/>
      <c r="AE27" s="51">
        <f t="shared" si="2"/>
        <v>262</v>
      </c>
      <c r="AF27" s="51">
        <f t="shared" si="3"/>
        <v>5</v>
      </c>
    </row>
    <row r="28" spans="2:32">
      <c r="B28" s="51">
        <f>Setup!B27</f>
        <v>24</v>
      </c>
      <c r="C28" s="50" t="str">
        <f>Setup!C27</f>
        <v>Clague Middle School Blue</v>
      </c>
      <c r="D28" s="51">
        <f>'Air Trajectory'!I27</f>
        <v>37</v>
      </c>
      <c r="E28" s="51">
        <f>Anatomy!I27</f>
        <v>14</v>
      </c>
      <c r="F28" s="51">
        <f>'Bio-Process Lab'!I27</f>
        <v>16</v>
      </c>
      <c r="G28" s="51">
        <f>'Bottle Rocket'!I27</f>
        <v>36</v>
      </c>
      <c r="H28" s="51">
        <f>'Bridge Building'!I27</f>
        <v>37</v>
      </c>
      <c r="I28" s="51">
        <f>'Crave the Wave'!I27</f>
        <v>25</v>
      </c>
      <c r="J28" s="51">
        <f>'Crime Busters'!I27</f>
        <v>19</v>
      </c>
      <c r="K28" s="51">
        <f>'Disease Detectives'!I27</f>
        <v>17</v>
      </c>
      <c r="L28" s="51">
        <f>'Dynamic Planet'!I27</f>
        <v>22</v>
      </c>
      <c r="M28" s="51">
        <f>'Elastic Launch Glider'!I27</f>
        <v>11</v>
      </c>
      <c r="N28" s="51">
        <f>'Experimental Design'!I27</f>
        <v>37</v>
      </c>
      <c r="O28" s="51">
        <f>'Food Science'!I27</f>
        <v>4</v>
      </c>
      <c r="P28" s="51">
        <f>Fossils!I27</f>
        <v>19</v>
      </c>
      <c r="Q28" s="51">
        <f>'Green Generation'!I27</f>
        <v>29</v>
      </c>
      <c r="R28" s="51">
        <f>'Invasive Species'!I27</f>
        <v>27</v>
      </c>
      <c r="S28" s="51">
        <f>Meteorology!I27</f>
        <v>23</v>
      </c>
      <c r="T28" s="51">
        <f>'Mission Possible'!I27</f>
        <v>37</v>
      </c>
      <c r="U28" s="51">
        <f>'Picture This'!I27</f>
        <v>18</v>
      </c>
      <c r="V28" s="51">
        <f>'Reach for the Stars'!I27</f>
        <v>7</v>
      </c>
      <c r="W28" s="51">
        <f>'Road Scholar'!I27</f>
        <v>25</v>
      </c>
      <c r="X28" s="51">
        <f>Scrambler!I27</f>
        <v>37</v>
      </c>
      <c r="Y28" s="51">
        <f>'Wind Power'!I27</f>
        <v>15</v>
      </c>
      <c r="Z28" s="51">
        <f>Write_Do!I27</f>
        <v>29</v>
      </c>
      <c r="AA28" s="51">
        <f t="shared" si="4"/>
        <v>541</v>
      </c>
      <c r="AB28" s="51"/>
      <c r="AC28" s="51">
        <f t="shared" si="1"/>
        <v>1</v>
      </c>
      <c r="AD28" s="51"/>
      <c r="AE28" s="51">
        <f t="shared" si="2"/>
        <v>541</v>
      </c>
      <c r="AF28" s="51">
        <f t="shared" si="3"/>
        <v>29</v>
      </c>
    </row>
    <row r="29" spans="2:32">
      <c r="B29" s="51">
        <f>Setup!B28</f>
        <v>25</v>
      </c>
      <c r="C29" s="50" t="str">
        <f>Setup!C28</f>
        <v>Thunder Bay Jr. High</v>
      </c>
      <c r="D29" s="51">
        <f>'Air Trajectory'!I28</f>
        <v>11</v>
      </c>
      <c r="E29" s="51">
        <f>Anatomy!I28</f>
        <v>20</v>
      </c>
      <c r="F29" s="51">
        <f>'Bio-Process Lab'!I28</f>
        <v>19</v>
      </c>
      <c r="G29" s="51">
        <f>'Bottle Rocket'!I28</f>
        <v>8</v>
      </c>
      <c r="H29" s="51">
        <f>'Bridge Building'!I28</f>
        <v>23</v>
      </c>
      <c r="I29" s="51">
        <f>'Crave the Wave'!I28</f>
        <v>14</v>
      </c>
      <c r="J29" s="51">
        <f>'Crime Busters'!I28</f>
        <v>24</v>
      </c>
      <c r="K29" s="51">
        <f>'Disease Detectives'!I28</f>
        <v>14</v>
      </c>
      <c r="L29" s="51">
        <f>'Dynamic Planet'!I28</f>
        <v>6</v>
      </c>
      <c r="M29" s="51">
        <f>'Elastic Launch Glider'!I28</f>
        <v>21</v>
      </c>
      <c r="N29" s="51">
        <f>'Experimental Design'!I28</f>
        <v>21</v>
      </c>
      <c r="O29" s="51">
        <f>'Food Science'!I28</f>
        <v>11</v>
      </c>
      <c r="P29" s="51">
        <f>Fossils!I28</f>
        <v>22</v>
      </c>
      <c r="Q29" s="51">
        <f>'Green Generation'!I28</f>
        <v>11</v>
      </c>
      <c r="R29" s="51">
        <f>'Invasive Species'!I28</f>
        <v>28</v>
      </c>
      <c r="S29" s="51">
        <f>Meteorology!I28</f>
        <v>18</v>
      </c>
      <c r="T29" s="51">
        <f>'Mission Possible'!I28</f>
        <v>27</v>
      </c>
      <c r="U29" s="51">
        <f>'Picture This'!I28</f>
        <v>20</v>
      </c>
      <c r="V29" s="51">
        <f>'Reach for the Stars'!I28</f>
        <v>2</v>
      </c>
      <c r="W29" s="51">
        <f>'Road Scholar'!I28</f>
        <v>23</v>
      </c>
      <c r="X29" s="51">
        <f>Scrambler!I28</f>
        <v>20</v>
      </c>
      <c r="Y29" s="51">
        <f>'Wind Power'!I28</f>
        <v>25</v>
      </c>
      <c r="Z29" s="51">
        <f>Write_Do!I28</f>
        <v>9</v>
      </c>
      <c r="AA29" s="51">
        <f t="shared" si="4"/>
        <v>397</v>
      </c>
      <c r="AB29" s="51"/>
      <c r="AC29" s="51">
        <f t="shared" si="1"/>
        <v>1</v>
      </c>
      <c r="AD29" s="51"/>
      <c r="AE29" s="51">
        <f t="shared" si="2"/>
        <v>397</v>
      </c>
      <c r="AF29" s="51">
        <f t="shared" si="3"/>
        <v>16</v>
      </c>
    </row>
    <row r="30" spans="2:32">
      <c r="B30" s="51">
        <f>Setup!B29</f>
        <v>26</v>
      </c>
      <c r="C30" s="50" t="str">
        <f>Setup!C29</f>
        <v>Detroit Country Day Blue</v>
      </c>
      <c r="D30" s="51">
        <f>'Air Trajectory'!I29</f>
        <v>19</v>
      </c>
      <c r="E30" s="51">
        <f>Anatomy!I29</f>
        <v>13</v>
      </c>
      <c r="F30" s="51">
        <f>'Bio-Process Lab'!I29</f>
        <v>26</v>
      </c>
      <c r="G30" s="51">
        <f>'Bottle Rocket'!I29</f>
        <v>16</v>
      </c>
      <c r="H30" s="51">
        <f>'Bridge Building'!I29</f>
        <v>13</v>
      </c>
      <c r="I30" s="51">
        <f>'Crave the Wave'!I29</f>
        <v>10</v>
      </c>
      <c r="J30" s="51">
        <f>'Crime Busters'!I29</f>
        <v>16</v>
      </c>
      <c r="K30" s="51">
        <f>'Disease Detectives'!I29</f>
        <v>13</v>
      </c>
      <c r="L30" s="51">
        <f>'Dynamic Planet'!I29</f>
        <v>20</v>
      </c>
      <c r="M30" s="51">
        <f>'Elastic Launch Glider'!I29</f>
        <v>20</v>
      </c>
      <c r="N30" s="51">
        <f>'Experimental Design'!I29</f>
        <v>15</v>
      </c>
      <c r="O30" s="51">
        <f>'Food Science'!I29</f>
        <v>10</v>
      </c>
      <c r="P30" s="51">
        <f>Fossils!I29</f>
        <v>1</v>
      </c>
      <c r="Q30" s="51">
        <f>'Green Generation'!I29</f>
        <v>4</v>
      </c>
      <c r="R30" s="51">
        <f>'Invasive Species'!I29</f>
        <v>18</v>
      </c>
      <c r="S30" s="51">
        <f>Meteorology!I29</f>
        <v>22</v>
      </c>
      <c r="T30" s="51">
        <f>'Mission Possible'!I29</f>
        <v>28</v>
      </c>
      <c r="U30" s="51">
        <f>'Picture This'!I29</f>
        <v>9</v>
      </c>
      <c r="V30" s="51">
        <f>'Reach for the Stars'!I29</f>
        <v>17</v>
      </c>
      <c r="W30" s="51">
        <f>'Road Scholar'!I29</f>
        <v>9</v>
      </c>
      <c r="X30" s="51">
        <f>Scrambler!I29</f>
        <v>37</v>
      </c>
      <c r="Y30" s="51">
        <f>'Wind Power'!I29</f>
        <v>26</v>
      </c>
      <c r="Z30" s="51">
        <f>Write_Do!I29</f>
        <v>7</v>
      </c>
      <c r="AA30" s="51">
        <f t="shared" si="4"/>
        <v>369</v>
      </c>
      <c r="AB30" s="51"/>
      <c r="AC30" s="51">
        <f t="shared" si="1"/>
        <v>1</v>
      </c>
      <c r="AD30" s="51"/>
      <c r="AE30" s="51">
        <f t="shared" si="2"/>
        <v>369</v>
      </c>
      <c r="AF30" s="51">
        <f t="shared" si="3"/>
        <v>13</v>
      </c>
    </row>
    <row r="31" spans="2:32">
      <c r="B31" s="51">
        <f>Setup!B30</f>
        <v>27</v>
      </c>
      <c r="C31" s="50" t="str">
        <f>Setup!C30</f>
        <v>Detroit Country Day Gold</v>
      </c>
      <c r="D31" s="51">
        <f>'Air Trajectory'!I30</f>
        <v>21</v>
      </c>
      <c r="E31" s="51">
        <f>Anatomy!I30</f>
        <v>9</v>
      </c>
      <c r="F31" s="51">
        <f>'Bio-Process Lab'!I30</f>
        <v>12</v>
      </c>
      <c r="G31" s="51">
        <f>'Bottle Rocket'!I30</f>
        <v>21</v>
      </c>
      <c r="H31" s="51">
        <f>'Bridge Building'!I30</f>
        <v>3</v>
      </c>
      <c r="I31" s="51">
        <f>'Crave the Wave'!I30</f>
        <v>19</v>
      </c>
      <c r="J31" s="51">
        <f>'Crime Busters'!I30</f>
        <v>12</v>
      </c>
      <c r="K31" s="51">
        <f>'Disease Detectives'!I30</f>
        <v>9</v>
      </c>
      <c r="L31" s="51">
        <f>'Dynamic Planet'!I30</f>
        <v>32</v>
      </c>
      <c r="M31" s="51">
        <f>'Elastic Launch Glider'!I30</f>
        <v>36</v>
      </c>
      <c r="N31" s="51">
        <f>'Experimental Design'!I30</f>
        <v>29</v>
      </c>
      <c r="O31" s="51">
        <f>'Food Science'!I30</f>
        <v>28</v>
      </c>
      <c r="P31" s="51">
        <f>Fossils!I30</f>
        <v>26</v>
      </c>
      <c r="Q31" s="51">
        <f>'Green Generation'!I30</f>
        <v>37</v>
      </c>
      <c r="R31" s="51">
        <f>'Invasive Species'!I30</f>
        <v>31</v>
      </c>
      <c r="S31" s="51">
        <f>Meteorology!I30</f>
        <v>24</v>
      </c>
      <c r="T31" s="51">
        <f>'Mission Possible'!I30</f>
        <v>30</v>
      </c>
      <c r="U31" s="51">
        <f>'Picture This'!I30</f>
        <v>22</v>
      </c>
      <c r="V31" s="51">
        <f>'Reach for the Stars'!I30</f>
        <v>37</v>
      </c>
      <c r="W31" s="51">
        <f>'Road Scholar'!I30</f>
        <v>29</v>
      </c>
      <c r="X31" s="51">
        <f>Scrambler!I30</f>
        <v>37</v>
      </c>
      <c r="Y31" s="51">
        <f>'Wind Power'!I30</f>
        <v>21</v>
      </c>
      <c r="Z31" s="51">
        <f>Write_Do!I30</f>
        <v>24</v>
      </c>
      <c r="AA31" s="51">
        <f t="shared" si="4"/>
        <v>549</v>
      </c>
      <c r="AB31" s="51"/>
      <c r="AC31" s="51">
        <f t="shared" si="1"/>
        <v>1</v>
      </c>
      <c r="AD31" s="51"/>
      <c r="AE31" s="51">
        <f t="shared" si="2"/>
        <v>549</v>
      </c>
      <c r="AF31" s="51">
        <f t="shared" si="3"/>
        <v>31</v>
      </c>
    </row>
    <row r="32" spans="2:32">
      <c r="B32" s="51">
        <f>Setup!B31</f>
        <v>28</v>
      </c>
      <c r="C32" s="50" t="str">
        <f>Setup!C31</f>
        <v>Muir Middle School Red</v>
      </c>
      <c r="D32" s="51">
        <f>'Air Trajectory'!I31</f>
        <v>18</v>
      </c>
      <c r="E32" s="51">
        <f>Anatomy!I31</f>
        <v>15</v>
      </c>
      <c r="F32" s="51">
        <f>'Bio-Process Lab'!I31</f>
        <v>22</v>
      </c>
      <c r="G32" s="51">
        <f>'Bottle Rocket'!I31</f>
        <v>19</v>
      </c>
      <c r="H32" s="51">
        <f>'Bridge Building'!I31</f>
        <v>31</v>
      </c>
      <c r="I32" s="51">
        <f>'Crave the Wave'!I31</f>
        <v>23</v>
      </c>
      <c r="J32" s="51">
        <f>'Crime Busters'!I31</f>
        <v>33</v>
      </c>
      <c r="K32" s="51">
        <f>'Disease Detectives'!I31</f>
        <v>31</v>
      </c>
      <c r="L32" s="51">
        <f>'Dynamic Planet'!I31</f>
        <v>13</v>
      </c>
      <c r="M32" s="51">
        <f>'Elastic Launch Glider'!I31</f>
        <v>24</v>
      </c>
      <c r="N32" s="51">
        <f>'Experimental Design'!I31</f>
        <v>24</v>
      </c>
      <c r="O32" s="51">
        <f>'Food Science'!I31</f>
        <v>27</v>
      </c>
      <c r="P32" s="51">
        <f>Fossils!I31</f>
        <v>14</v>
      </c>
      <c r="Q32" s="51">
        <f>'Green Generation'!I31</f>
        <v>2</v>
      </c>
      <c r="R32" s="51">
        <f>'Invasive Species'!I31</f>
        <v>22</v>
      </c>
      <c r="S32" s="51">
        <f>Meteorology!I31</f>
        <v>8</v>
      </c>
      <c r="T32" s="51">
        <f>'Mission Possible'!I31</f>
        <v>14</v>
      </c>
      <c r="U32" s="51">
        <f>'Picture This'!I31</f>
        <v>13</v>
      </c>
      <c r="V32" s="51">
        <f>'Reach for the Stars'!I31</f>
        <v>27</v>
      </c>
      <c r="W32" s="51">
        <f>'Road Scholar'!I31</f>
        <v>18</v>
      </c>
      <c r="X32" s="51">
        <f>Scrambler!I31</f>
        <v>18</v>
      </c>
      <c r="Y32" s="51">
        <f>'Wind Power'!I31</f>
        <v>30</v>
      </c>
      <c r="Z32" s="51">
        <f>Write_Do!I31</f>
        <v>33</v>
      </c>
      <c r="AA32" s="51">
        <f t="shared" si="4"/>
        <v>479</v>
      </c>
      <c r="AB32" s="51"/>
      <c r="AC32" s="51">
        <f t="shared" si="1"/>
        <v>2</v>
      </c>
      <c r="AD32" s="51"/>
      <c r="AE32" s="51">
        <f t="shared" si="2"/>
        <v>479</v>
      </c>
      <c r="AF32" s="51">
        <f t="shared" si="3"/>
        <v>22</v>
      </c>
    </row>
    <row r="33" spans="2:32">
      <c r="B33" s="51">
        <f>Setup!B32</f>
        <v>29</v>
      </c>
      <c r="C33" s="50" t="str">
        <f>Setup!C32</f>
        <v>Muir Middle School Blue</v>
      </c>
      <c r="D33" s="51">
        <f>'Air Trajectory'!I32</f>
        <v>28</v>
      </c>
      <c r="E33" s="51">
        <f>Anatomy!I32</f>
        <v>33</v>
      </c>
      <c r="F33" s="51">
        <f>'Bio-Process Lab'!I32</f>
        <v>23</v>
      </c>
      <c r="G33" s="51">
        <f>'Bottle Rocket'!I32</f>
        <v>36</v>
      </c>
      <c r="H33" s="51">
        <f>'Bridge Building'!I32</f>
        <v>37</v>
      </c>
      <c r="I33" s="51">
        <f>'Crave the Wave'!I32</f>
        <v>31</v>
      </c>
      <c r="J33" s="51">
        <f>'Crime Busters'!I32</f>
        <v>34</v>
      </c>
      <c r="K33" s="51">
        <f>'Disease Detectives'!I32</f>
        <v>37</v>
      </c>
      <c r="L33" s="51">
        <f>'Dynamic Planet'!I32</f>
        <v>37</v>
      </c>
      <c r="M33" s="51">
        <f>'Elastic Launch Glider'!I32</f>
        <v>37</v>
      </c>
      <c r="N33" s="51">
        <f>'Experimental Design'!I32</f>
        <v>31</v>
      </c>
      <c r="O33" s="51">
        <f>'Food Science'!I32</f>
        <v>32</v>
      </c>
      <c r="P33" s="51">
        <f>Fossils!I32</f>
        <v>37</v>
      </c>
      <c r="Q33" s="51">
        <f>'Green Generation'!I32</f>
        <v>37</v>
      </c>
      <c r="R33" s="51">
        <f>'Invasive Species'!I32</f>
        <v>35</v>
      </c>
      <c r="S33" s="51">
        <f>Meteorology!I32</f>
        <v>30</v>
      </c>
      <c r="T33" s="51">
        <f>'Mission Possible'!I32</f>
        <v>23</v>
      </c>
      <c r="U33" s="51">
        <f>'Picture This'!I32</f>
        <v>35</v>
      </c>
      <c r="V33" s="51">
        <f>'Reach for the Stars'!I32</f>
        <v>37</v>
      </c>
      <c r="W33" s="51">
        <f>'Road Scholar'!I32</f>
        <v>37</v>
      </c>
      <c r="X33" s="51">
        <f>Scrambler!I32</f>
        <v>37</v>
      </c>
      <c r="Y33" s="51">
        <f>'Wind Power'!I32</f>
        <v>37</v>
      </c>
      <c r="Z33" s="51">
        <f>Write_Do!I32</f>
        <v>37</v>
      </c>
      <c r="AA33" s="51">
        <f t="shared" si="4"/>
        <v>778</v>
      </c>
      <c r="AB33" s="51"/>
      <c r="AC33" s="51">
        <f t="shared" si="1"/>
        <v>1</v>
      </c>
      <c r="AD33" s="51"/>
      <c r="AE33" s="51">
        <f t="shared" si="2"/>
        <v>778</v>
      </c>
      <c r="AF33" s="51">
        <f t="shared" si="3"/>
        <v>35</v>
      </c>
    </row>
    <row r="34" spans="2:32">
      <c r="B34" s="51">
        <f>Setup!B33</f>
        <v>30</v>
      </c>
      <c r="C34" s="50" t="str">
        <f>Setup!C33</f>
        <v>L’Anse Creuse Middle School South Blue</v>
      </c>
      <c r="D34" s="51">
        <f>'Air Trajectory'!I33</f>
        <v>22</v>
      </c>
      <c r="E34" s="51">
        <f>Anatomy!I33</f>
        <v>29</v>
      </c>
      <c r="F34" s="51">
        <f>'Bio-Process Lab'!I33</f>
        <v>17</v>
      </c>
      <c r="G34" s="51">
        <f>'Bottle Rocket'!I33</f>
        <v>27</v>
      </c>
      <c r="H34" s="51">
        <f>'Bridge Building'!I33</f>
        <v>14</v>
      </c>
      <c r="I34" s="51">
        <f>'Crave the Wave'!I33</f>
        <v>18</v>
      </c>
      <c r="J34" s="51">
        <f>'Crime Busters'!I33</f>
        <v>21</v>
      </c>
      <c r="K34" s="51">
        <f>'Disease Detectives'!I33</f>
        <v>30</v>
      </c>
      <c r="L34" s="51">
        <f>'Dynamic Planet'!I33</f>
        <v>3</v>
      </c>
      <c r="M34" s="51">
        <f>'Elastic Launch Glider'!I33</f>
        <v>37</v>
      </c>
      <c r="N34" s="51">
        <f>'Experimental Design'!I33</f>
        <v>30</v>
      </c>
      <c r="O34" s="51">
        <f>'Food Science'!I33</f>
        <v>34</v>
      </c>
      <c r="P34" s="51">
        <f>Fossils!I33</f>
        <v>30</v>
      </c>
      <c r="Q34" s="51">
        <f>'Green Generation'!I33</f>
        <v>9</v>
      </c>
      <c r="R34" s="51">
        <f>'Invasive Species'!I33</f>
        <v>21</v>
      </c>
      <c r="S34" s="51">
        <f>Meteorology!I33</f>
        <v>26</v>
      </c>
      <c r="T34" s="51">
        <f>'Mission Possible'!I33</f>
        <v>37</v>
      </c>
      <c r="U34" s="51">
        <f>'Picture This'!I33</f>
        <v>11</v>
      </c>
      <c r="V34" s="51">
        <f>'Reach for the Stars'!I33</f>
        <v>15</v>
      </c>
      <c r="W34" s="51">
        <f>'Road Scholar'!I33</f>
        <v>26</v>
      </c>
      <c r="X34" s="51">
        <f>Scrambler!I33</f>
        <v>37</v>
      </c>
      <c r="Y34" s="51">
        <f>'Wind Power'!I33</f>
        <v>33</v>
      </c>
      <c r="Z34" s="51">
        <f>Write_Do!I33</f>
        <v>18</v>
      </c>
      <c r="AA34" s="51">
        <f t="shared" si="4"/>
        <v>545</v>
      </c>
      <c r="AB34" s="51"/>
      <c r="AC34" s="51">
        <f t="shared" si="1"/>
        <v>1</v>
      </c>
      <c r="AD34" s="51"/>
      <c r="AE34" s="51">
        <f t="shared" si="2"/>
        <v>545</v>
      </c>
      <c r="AF34" s="51">
        <f t="shared" si="3"/>
        <v>30</v>
      </c>
    </row>
    <row r="35" spans="2:32">
      <c r="B35" s="51">
        <f>Setup!B34</f>
        <v>31</v>
      </c>
      <c r="C35" s="50" t="str">
        <f>Setup!C34</f>
        <v>L’Anse Creuse Middle School South Gold</v>
      </c>
      <c r="D35" s="51">
        <f>'Air Trajectory'!I34</f>
        <v>37</v>
      </c>
      <c r="E35" s="51">
        <f>Anatomy!I34</f>
        <v>21</v>
      </c>
      <c r="F35" s="51">
        <f>'Bio-Process Lab'!I34</f>
        <v>21</v>
      </c>
      <c r="G35" s="51">
        <f>'Bottle Rocket'!I34</f>
        <v>12</v>
      </c>
      <c r="H35" s="51">
        <f>'Bridge Building'!I34</f>
        <v>37</v>
      </c>
      <c r="I35" s="51">
        <f>'Crave the Wave'!I34</f>
        <v>33</v>
      </c>
      <c r="J35" s="51">
        <f>'Crime Busters'!I34</f>
        <v>11</v>
      </c>
      <c r="K35" s="51">
        <f>'Disease Detectives'!I34</f>
        <v>10</v>
      </c>
      <c r="L35" s="51">
        <f>'Dynamic Planet'!I34</f>
        <v>1</v>
      </c>
      <c r="M35" s="51">
        <f>'Elastic Launch Glider'!I34</f>
        <v>16</v>
      </c>
      <c r="N35" s="51">
        <f>'Experimental Design'!I34</f>
        <v>32</v>
      </c>
      <c r="O35" s="51">
        <f>'Food Science'!I34</f>
        <v>33</v>
      </c>
      <c r="P35" s="51">
        <f>Fossils!I34</f>
        <v>23</v>
      </c>
      <c r="Q35" s="51">
        <f>'Green Generation'!I34</f>
        <v>31</v>
      </c>
      <c r="R35" s="51">
        <f>'Invasive Species'!I34</f>
        <v>15</v>
      </c>
      <c r="S35" s="51">
        <f>Meteorology!I34</f>
        <v>6</v>
      </c>
      <c r="T35" s="51">
        <f>'Mission Possible'!I34</f>
        <v>22</v>
      </c>
      <c r="U35" s="51">
        <f>'Picture This'!I34</f>
        <v>14</v>
      </c>
      <c r="V35" s="51">
        <f>'Reach for the Stars'!I34</f>
        <v>25</v>
      </c>
      <c r="W35" s="51">
        <f>'Road Scholar'!I34</f>
        <v>27</v>
      </c>
      <c r="X35" s="51">
        <f>Scrambler!I34</f>
        <v>13</v>
      </c>
      <c r="Y35" s="51">
        <f>'Wind Power'!I34</f>
        <v>14</v>
      </c>
      <c r="Z35" s="51">
        <f>Write_Do!I34</f>
        <v>20</v>
      </c>
      <c r="AA35" s="51">
        <f t="shared" si="4"/>
        <v>474</v>
      </c>
      <c r="AB35" s="51"/>
      <c r="AC35" s="51">
        <f t="shared" si="1"/>
        <v>1</v>
      </c>
      <c r="AD35" s="51"/>
      <c r="AE35" s="51">
        <f t="shared" si="2"/>
        <v>474</v>
      </c>
      <c r="AF35" s="51">
        <f t="shared" si="3"/>
        <v>21</v>
      </c>
    </row>
    <row r="36" spans="2:32">
      <c r="B36" s="51">
        <f>Setup!B35</f>
        <v>32</v>
      </c>
      <c r="C36" s="50" t="str">
        <f>Setup!C35</f>
        <v>Emerson Green</v>
      </c>
      <c r="D36" s="51">
        <f>'Air Trajectory'!I35</f>
        <v>37</v>
      </c>
      <c r="E36" s="51">
        <f>Anatomy!I35</f>
        <v>7</v>
      </c>
      <c r="F36" s="51">
        <f>'Bio-Process Lab'!I35</f>
        <v>28</v>
      </c>
      <c r="G36" s="51">
        <f>'Bottle Rocket'!I35</f>
        <v>1</v>
      </c>
      <c r="H36" s="51">
        <f>'Bridge Building'!I35</f>
        <v>21</v>
      </c>
      <c r="I36" s="51">
        <f>'Crave the Wave'!I35</f>
        <v>17</v>
      </c>
      <c r="J36" s="51">
        <f>'Crime Busters'!I35</f>
        <v>25</v>
      </c>
      <c r="K36" s="51">
        <f>'Disease Detectives'!I35</f>
        <v>2</v>
      </c>
      <c r="L36" s="51">
        <f>'Dynamic Planet'!I35</f>
        <v>21</v>
      </c>
      <c r="M36" s="51">
        <f>'Elastic Launch Glider'!I35</f>
        <v>15</v>
      </c>
      <c r="N36" s="51">
        <f>'Experimental Design'!I35</f>
        <v>5</v>
      </c>
      <c r="O36" s="51">
        <f>'Food Science'!I35</f>
        <v>26</v>
      </c>
      <c r="P36" s="51">
        <f>Fossils!I35</f>
        <v>32</v>
      </c>
      <c r="Q36" s="51">
        <f>'Green Generation'!I35</f>
        <v>16</v>
      </c>
      <c r="R36" s="51">
        <f>'Invasive Species'!I35</f>
        <v>5</v>
      </c>
      <c r="S36" s="51">
        <f>Meteorology!I35</f>
        <v>20</v>
      </c>
      <c r="T36" s="51">
        <f>'Mission Possible'!I35</f>
        <v>37</v>
      </c>
      <c r="U36" s="51">
        <f>'Picture This'!I35</f>
        <v>1</v>
      </c>
      <c r="V36" s="51">
        <f>'Reach for the Stars'!I35</f>
        <v>5</v>
      </c>
      <c r="W36" s="51">
        <f>'Road Scholar'!I35</f>
        <v>12</v>
      </c>
      <c r="X36" s="51">
        <f>Scrambler!I35</f>
        <v>2</v>
      </c>
      <c r="Y36" s="51">
        <f>'Wind Power'!I35</f>
        <v>4</v>
      </c>
      <c r="Z36" s="51">
        <f>Write_Do!I35</f>
        <v>16</v>
      </c>
      <c r="AA36" s="51">
        <f t="shared" si="4"/>
        <v>355</v>
      </c>
      <c r="AB36" s="51"/>
      <c r="AC36" s="51">
        <f t="shared" si="1"/>
        <v>1</v>
      </c>
      <c r="AD36" s="51"/>
      <c r="AE36" s="51">
        <f t="shared" si="2"/>
        <v>355</v>
      </c>
      <c r="AF36" s="51">
        <f t="shared" si="3"/>
        <v>12</v>
      </c>
    </row>
    <row r="37" spans="2:32">
      <c r="B37" s="51">
        <f>Setup!B36</f>
        <v>33</v>
      </c>
      <c r="C37" s="50" t="str">
        <f>Setup!C36</f>
        <v>Emerson Blue</v>
      </c>
      <c r="D37" s="51">
        <f>'Air Trajectory'!I36</f>
        <v>37</v>
      </c>
      <c r="E37" s="51">
        <f>Anatomy!I36</f>
        <v>37</v>
      </c>
      <c r="F37" s="51">
        <f>'Bio-Process Lab'!I36</f>
        <v>37</v>
      </c>
      <c r="G37" s="51">
        <f>'Bottle Rocket'!I36</f>
        <v>24</v>
      </c>
      <c r="H37" s="51">
        <f>'Bridge Building'!I36</f>
        <v>22</v>
      </c>
      <c r="I37" s="51">
        <f>'Crave the Wave'!I36</f>
        <v>37</v>
      </c>
      <c r="J37" s="51">
        <f>'Crime Busters'!I36</f>
        <v>27</v>
      </c>
      <c r="K37" s="51">
        <f>'Disease Detectives'!I36</f>
        <v>28</v>
      </c>
      <c r="L37" s="51">
        <f>'Dynamic Planet'!I36</f>
        <v>37</v>
      </c>
      <c r="M37" s="51">
        <f>'Elastic Launch Glider'!I36</f>
        <v>19</v>
      </c>
      <c r="N37" s="51">
        <f>'Experimental Design'!I36</f>
        <v>37</v>
      </c>
      <c r="O37" s="51">
        <f>'Food Science'!I36</f>
        <v>37</v>
      </c>
      <c r="P37" s="51">
        <f>Fossils!I36</f>
        <v>37</v>
      </c>
      <c r="Q37" s="51">
        <f>'Green Generation'!I36</f>
        <v>37</v>
      </c>
      <c r="R37" s="51">
        <f>'Invasive Species'!I36</f>
        <v>8</v>
      </c>
      <c r="S37" s="51">
        <f>Meteorology!I36</f>
        <v>37</v>
      </c>
      <c r="T37" s="51">
        <f>'Mission Possible'!I36</f>
        <v>37</v>
      </c>
      <c r="U37" s="51">
        <f>'Picture This'!I36</f>
        <v>15</v>
      </c>
      <c r="V37" s="51">
        <f>'Reach for the Stars'!I36</f>
        <v>37</v>
      </c>
      <c r="W37" s="51">
        <f>'Road Scholar'!I36</f>
        <v>37</v>
      </c>
      <c r="X37" s="51">
        <f>Scrambler!I36</f>
        <v>37</v>
      </c>
      <c r="Y37" s="51">
        <f>'Wind Power'!I36</f>
        <v>1</v>
      </c>
      <c r="Z37" s="51">
        <f>Write_Do!I36</f>
        <v>37</v>
      </c>
      <c r="AA37" s="51">
        <f t="shared" si="4"/>
        <v>699</v>
      </c>
      <c r="AB37" s="51"/>
      <c r="AC37" s="51">
        <f t="shared" si="1"/>
        <v>1</v>
      </c>
      <c r="AD37" s="51"/>
      <c r="AE37" s="51">
        <f t="shared" si="2"/>
        <v>699</v>
      </c>
      <c r="AF37" s="51">
        <f t="shared" si="3"/>
        <v>34</v>
      </c>
    </row>
    <row r="38" spans="2:32">
      <c r="B38" s="51">
        <f>Setup!B37</f>
        <v>34</v>
      </c>
      <c r="C38" s="50" t="str">
        <f>Setup!C37</f>
        <v>St. Lorenz Lutheran School</v>
      </c>
      <c r="D38" s="51">
        <f>'Air Trajectory'!I37</f>
        <v>2</v>
      </c>
      <c r="E38" s="51">
        <f>Anatomy!I37</f>
        <v>30</v>
      </c>
      <c r="F38" s="51">
        <f>'Bio-Process Lab'!I37</f>
        <v>25</v>
      </c>
      <c r="G38" s="51">
        <f>'Bottle Rocket'!I37</f>
        <v>17</v>
      </c>
      <c r="H38" s="51">
        <f>'Bridge Building'!I37</f>
        <v>12</v>
      </c>
      <c r="I38" s="51">
        <f>'Crave the Wave'!I37</f>
        <v>22</v>
      </c>
      <c r="J38" s="51">
        <f>'Crime Busters'!I37</f>
        <v>30</v>
      </c>
      <c r="K38" s="51">
        <f>'Disease Detectives'!I37</f>
        <v>23</v>
      </c>
      <c r="L38" s="51">
        <f>'Dynamic Planet'!I37</f>
        <v>10</v>
      </c>
      <c r="M38" s="51">
        <f>'Elastic Launch Glider'!I37</f>
        <v>29</v>
      </c>
      <c r="N38" s="51">
        <f>'Experimental Design'!I37</f>
        <v>27</v>
      </c>
      <c r="O38" s="51">
        <f>'Food Science'!I37</f>
        <v>23</v>
      </c>
      <c r="P38" s="51">
        <f>Fossils!I37</f>
        <v>29</v>
      </c>
      <c r="Q38" s="51">
        <f>'Green Generation'!I37</f>
        <v>28</v>
      </c>
      <c r="R38" s="51">
        <f>'Invasive Species'!I37</f>
        <v>13</v>
      </c>
      <c r="S38" s="51">
        <f>Meteorology!I37</f>
        <v>33</v>
      </c>
      <c r="T38" s="51">
        <f>'Mission Possible'!I37</f>
        <v>18</v>
      </c>
      <c r="U38" s="51">
        <f>'Picture This'!I37</f>
        <v>17</v>
      </c>
      <c r="V38" s="51">
        <f>'Reach for the Stars'!I37</f>
        <v>32</v>
      </c>
      <c r="W38" s="51">
        <f>'Road Scholar'!I37</f>
        <v>22</v>
      </c>
      <c r="X38" s="51">
        <f>Scrambler!I37</f>
        <v>3</v>
      </c>
      <c r="Y38" s="51">
        <f>'Wind Power'!I37</f>
        <v>32</v>
      </c>
      <c r="Z38" s="51">
        <f>Write_Do!I37</f>
        <v>31</v>
      </c>
      <c r="AA38" s="51">
        <f t="shared" si="4"/>
        <v>508</v>
      </c>
      <c r="AB38" s="51"/>
      <c r="AC38" s="51">
        <f t="shared" ref="AC38:AC44" si="5">COUNTIF($AF$5:$AF$44,AF38)</f>
        <v>1</v>
      </c>
      <c r="AD38" s="51"/>
      <c r="AE38" s="51">
        <f t="shared" si="2"/>
        <v>508</v>
      </c>
      <c r="AF38" s="51">
        <f t="shared" si="3"/>
        <v>27</v>
      </c>
    </row>
    <row r="39" spans="2:32">
      <c r="B39" s="51">
        <f>Setup!B38</f>
        <v>35</v>
      </c>
      <c r="C39" s="50" t="str">
        <f>Setup!C38</f>
        <v>Hillside Green</v>
      </c>
      <c r="D39" s="51">
        <f>'Air Trajectory'!I38</f>
        <v>9</v>
      </c>
      <c r="E39" s="51">
        <f>Anatomy!I38</f>
        <v>26</v>
      </c>
      <c r="F39" s="51">
        <f>'Bio-Process Lab'!I38</f>
        <v>31</v>
      </c>
      <c r="G39" s="51">
        <f>'Bottle Rocket'!I38</f>
        <v>7</v>
      </c>
      <c r="H39" s="51">
        <f>'Bridge Building'!I38</f>
        <v>26</v>
      </c>
      <c r="I39" s="51">
        <f>'Crave the Wave'!I38</f>
        <v>21</v>
      </c>
      <c r="J39" s="51">
        <f>'Crime Busters'!I38</f>
        <v>20</v>
      </c>
      <c r="K39" s="51">
        <f>'Disease Detectives'!I38</f>
        <v>19</v>
      </c>
      <c r="L39" s="51">
        <f>'Dynamic Planet'!I38</f>
        <v>2</v>
      </c>
      <c r="M39" s="51">
        <f>'Elastic Launch Glider'!I38</f>
        <v>10</v>
      </c>
      <c r="N39" s="51">
        <f>'Experimental Design'!I38</f>
        <v>18</v>
      </c>
      <c r="O39" s="51">
        <f>'Food Science'!I38</f>
        <v>16</v>
      </c>
      <c r="P39" s="51">
        <f>Fossils!I38</f>
        <v>25</v>
      </c>
      <c r="Q39" s="51">
        <f>'Green Generation'!I38</f>
        <v>17</v>
      </c>
      <c r="R39" s="51">
        <f>'Invasive Species'!I38</f>
        <v>10</v>
      </c>
      <c r="S39" s="51">
        <f>Meteorology!I38</f>
        <v>3</v>
      </c>
      <c r="T39" s="51">
        <f>'Mission Possible'!I38</f>
        <v>1</v>
      </c>
      <c r="U39" s="51">
        <f>'Picture This'!I38</f>
        <v>31</v>
      </c>
      <c r="V39" s="51">
        <f>'Reach for the Stars'!I38</f>
        <v>24</v>
      </c>
      <c r="W39" s="51">
        <f>'Road Scholar'!I38</f>
        <v>1</v>
      </c>
      <c r="X39" s="51">
        <f>Scrambler!I38</f>
        <v>4</v>
      </c>
      <c r="Y39" s="51">
        <f>'Wind Power'!I38</f>
        <v>27</v>
      </c>
      <c r="Z39" s="51">
        <f>Write_Do!I38</f>
        <v>23</v>
      </c>
      <c r="AA39" s="51">
        <f t="shared" si="4"/>
        <v>371</v>
      </c>
      <c r="AB39" s="51"/>
      <c r="AC39" s="51">
        <f t="shared" si="5"/>
        <v>1</v>
      </c>
      <c r="AD39" s="51"/>
      <c r="AE39" s="51">
        <f t="shared" si="2"/>
        <v>371</v>
      </c>
      <c r="AF39" s="51">
        <f t="shared" si="3"/>
        <v>14</v>
      </c>
    </row>
    <row r="40" spans="2:32">
      <c r="B40" s="51">
        <f>Setup!B39</f>
        <v>36</v>
      </c>
      <c r="C40" s="50" t="str">
        <f>Setup!C39</f>
        <v>Hillside Blue</v>
      </c>
      <c r="D40" s="51">
        <f>'Air Trajectory'!I39</f>
        <v>23</v>
      </c>
      <c r="E40" s="51">
        <f>Anatomy!I39</f>
        <v>5</v>
      </c>
      <c r="F40" s="51">
        <f>'Bio-Process Lab'!I39</f>
        <v>20</v>
      </c>
      <c r="G40" s="51">
        <f>'Bottle Rocket'!I39</f>
        <v>9</v>
      </c>
      <c r="H40" s="51">
        <f>'Bridge Building'!I39</f>
        <v>19</v>
      </c>
      <c r="I40" s="51">
        <f>'Crave the Wave'!I39</f>
        <v>9</v>
      </c>
      <c r="J40" s="51">
        <f>'Crime Busters'!I39</f>
        <v>22</v>
      </c>
      <c r="K40" s="51">
        <f>'Disease Detectives'!I39</f>
        <v>27</v>
      </c>
      <c r="L40" s="51">
        <f>'Dynamic Planet'!I39</f>
        <v>16</v>
      </c>
      <c r="M40" s="51">
        <f>'Elastic Launch Glider'!I39</f>
        <v>9</v>
      </c>
      <c r="N40" s="51">
        <f>'Experimental Design'!I39</f>
        <v>2</v>
      </c>
      <c r="O40" s="51">
        <f>'Food Science'!I39</f>
        <v>12</v>
      </c>
      <c r="P40" s="51">
        <f>Fossils!I39</f>
        <v>2</v>
      </c>
      <c r="Q40" s="51">
        <f>'Green Generation'!I39</f>
        <v>3</v>
      </c>
      <c r="R40" s="51">
        <f>'Invasive Species'!I39</f>
        <v>1</v>
      </c>
      <c r="S40" s="51">
        <f>Meteorology!I39</f>
        <v>10</v>
      </c>
      <c r="T40" s="51">
        <f>'Mission Possible'!I39</f>
        <v>11</v>
      </c>
      <c r="U40" s="51">
        <f>'Picture This'!I39</f>
        <v>8</v>
      </c>
      <c r="V40" s="51">
        <f>'Reach for the Stars'!I39</f>
        <v>9</v>
      </c>
      <c r="W40" s="51">
        <f>'Road Scholar'!I39</f>
        <v>10</v>
      </c>
      <c r="X40" s="51">
        <f>Scrambler!I39</f>
        <v>11</v>
      </c>
      <c r="Y40" s="51">
        <f>'Wind Power'!I39</f>
        <v>18</v>
      </c>
      <c r="Z40" s="51">
        <f>Write_Do!I39</f>
        <v>25</v>
      </c>
      <c r="AA40" s="51">
        <f t="shared" si="4"/>
        <v>281</v>
      </c>
      <c r="AB40" s="51"/>
      <c r="AC40" s="51">
        <f t="shared" si="5"/>
        <v>1</v>
      </c>
      <c r="AD40" s="51"/>
      <c r="AE40" s="51">
        <f t="shared" si="2"/>
        <v>281</v>
      </c>
      <c r="AF40" s="51">
        <f t="shared" si="3"/>
        <v>7</v>
      </c>
    </row>
    <row r="41" spans="2:32">
      <c r="B41" s="51">
        <f>Setup!B40</f>
        <v>37</v>
      </c>
      <c r="C41" s="50">
        <f>Setup!C40</f>
        <v>0</v>
      </c>
      <c r="D41" s="51">
        <f>'Air Trajectory'!I40</f>
        <v>37</v>
      </c>
      <c r="E41" s="51">
        <f>Anatomy!I40</f>
        <v>37</v>
      </c>
      <c r="F41" s="51">
        <f>'Bio-Process Lab'!I40</f>
        <v>37</v>
      </c>
      <c r="G41" s="51">
        <f>'Bottle Rocket'!I40</f>
        <v>37</v>
      </c>
      <c r="H41" s="51">
        <f>'Bridge Building'!I40</f>
        <v>37</v>
      </c>
      <c r="I41" s="51">
        <f>'Crave the Wave'!I40</f>
        <v>37</v>
      </c>
      <c r="J41" s="51">
        <f>'Crime Busters'!I40</f>
        <v>37</v>
      </c>
      <c r="K41" s="51">
        <f>'Disease Detectives'!I40</f>
        <v>37</v>
      </c>
      <c r="L41" s="51">
        <f>'Dynamic Planet'!I40</f>
        <v>37</v>
      </c>
      <c r="M41" s="51">
        <f>'Elastic Launch Glider'!I40</f>
        <v>37</v>
      </c>
      <c r="N41" s="51">
        <f>'Experimental Design'!I40</f>
        <v>37</v>
      </c>
      <c r="O41" s="51">
        <f>'Food Science'!I40</f>
        <v>37</v>
      </c>
      <c r="P41" s="51">
        <f>Fossils!I40</f>
        <v>37</v>
      </c>
      <c r="Q41" s="51">
        <f>'Green Generation'!I40</f>
        <v>37</v>
      </c>
      <c r="R41" s="51">
        <f>'Invasive Species'!I40</f>
        <v>37</v>
      </c>
      <c r="S41" s="51">
        <f>Meteorology!I40</f>
        <v>37</v>
      </c>
      <c r="T41" s="51">
        <f>'Mission Possible'!I40</f>
        <v>37</v>
      </c>
      <c r="U41" s="51">
        <f>'Picture This'!I40</f>
        <v>37</v>
      </c>
      <c r="V41" s="51">
        <f>'Reach for the Stars'!I40</f>
        <v>37</v>
      </c>
      <c r="W41" s="51">
        <f>'Road Scholar'!I40</f>
        <v>37</v>
      </c>
      <c r="X41" s="51">
        <f>Scrambler!I40</f>
        <v>37</v>
      </c>
      <c r="Y41" s="51">
        <f>'Wind Power'!I40</f>
        <v>37</v>
      </c>
      <c r="Z41" s="51">
        <f>Write_Do!I40</f>
        <v>37</v>
      </c>
      <c r="AA41" s="51">
        <f t="shared" si="4"/>
        <v>851</v>
      </c>
      <c r="AB41" s="51"/>
      <c r="AC41" s="51">
        <f t="shared" si="5"/>
        <v>4</v>
      </c>
      <c r="AD41" s="51"/>
      <c r="AE41" s="51">
        <f t="shared" si="2"/>
        <v>851</v>
      </c>
      <c r="AF41" s="51">
        <f t="shared" si="3"/>
        <v>37</v>
      </c>
    </row>
    <row r="42" spans="2:32">
      <c r="B42" s="51">
        <f>Setup!B41</f>
        <v>38</v>
      </c>
      <c r="C42" s="50">
        <f>Setup!C41</f>
        <v>0</v>
      </c>
      <c r="D42" s="51">
        <f>'Air Trajectory'!I41</f>
        <v>37</v>
      </c>
      <c r="E42" s="51">
        <f>Anatomy!I41</f>
        <v>37</v>
      </c>
      <c r="F42" s="51">
        <f>'Bio-Process Lab'!I41</f>
        <v>37</v>
      </c>
      <c r="G42" s="51">
        <f>'Bottle Rocket'!I41</f>
        <v>37</v>
      </c>
      <c r="H42" s="51">
        <f>'Bridge Building'!I41</f>
        <v>37</v>
      </c>
      <c r="I42" s="51">
        <f>'Crave the Wave'!I41</f>
        <v>37</v>
      </c>
      <c r="J42" s="51">
        <f>'Crime Busters'!I41</f>
        <v>37</v>
      </c>
      <c r="K42" s="51">
        <f>'Disease Detectives'!I41</f>
        <v>37</v>
      </c>
      <c r="L42" s="51">
        <f>'Dynamic Planet'!I41</f>
        <v>37</v>
      </c>
      <c r="M42" s="51">
        <f>'Elastic Launch Glider'!I41</f>
        <v>37</v>
      </c>
      <c r="N42" s="51">
        <f>'Experimental Design'!I41</f>
        <v>37</v>
      </c>
      <c r="O42" s="51">
        <f>'Food Science'!I41</f>
        <v>37</v>
      </c>
      <c r="P42" s="51">
        <f>Fossils!I41</f>
        <v>37</v>
      </c>
      <c r="Q42" s="51">
        <f>'Green Generation'!I41</f>
        <v>37</v>
      </c>
      <c r="R42" s="51">
        <f>'Invasive Species'!I41</f>
        <v>37</v>
      </c>
      <c r="S42" s="51">
        <f>Meteorology!I41</f>
        <v>37</v>
      </c>
      <c r="T42" s="51">
        <f>'Mission Possible'!I41</f>
        <v>37</v>
      </c>
      <c r="U42" s="51">
        <f>'Picture This'!I41</f>
        <v>37</v>
      </c>
      <c r="V42" s="51">
        <f>'Reach for the Stars'!I41</f>
        <v>37</v>
      </c>
      <c r="W42" s="51">
        <f>'Road Scholar'!I41</f>
        <v>37</v>
      </c>
      <c r="X42" s="51">
        <f>Scrambler!I41</f>
        <v>37</v>
      </c>
      <c r="Y42" s="51">
        <f>'Wind Power'!I41</f>
        <v>37</v>
      </c>
      <c r="Z42" s="51">
        <f>Write_Do!I41</f>
        <v>37</v>
      </c>
      <c r="AA42" s="51">
        <f>SUM(D42:Z42)</f>
        <v>851</v>
      </c>
      <c r="AB42" s="51"/>
      <c r="AC42" s="51">
        <f t="shared" si="5"/>
        <v>4</v>
      </c>
      <c r="AD42" s="51"/>
      <c r="AE42" s="51">
        <f t="shared" si="2"/>
        <v>851</v>
      </c>
      <c r="AF42" s="51">
        <f t="shared" si="3"/>
        <v>37</v>
      </c>
    </row>
    <row r="43" spans="2:32">
      <c r="B43" s="51">
        <f>Setup!B42</f>
        <v>39</v>
      </c>
      <c r="C43" s="50">
        <f>Setup!C42</f>
        <v>0</v>
      </c>
      <c r="D43" s="51">
        <f>'Air Trajectory'!I42</f>
        <v>37</v>
      </c>
      <c r="E43" s="51">
        <f>Anatomy!I42</f>
        <v>37</v>
      </c>
      <c r="F43" s="51">
        <f>'Bio-Process Lab'!I42</f>
        <v>37</v>
      </c>
      <c r="G43" s="51">
        <f>'Bottle Rocket'!I42</f>
        <v>37</v>
      </c>
      <c r="H43" s="51">
        <f>'Bridge Building'!I42</f>
        <v>37</v>
      </c>
      <c r="I43" s="51">
        <f>'Crave the Wave'!I42</f>
        <v>37</v>
      </c>
      <c r="J43" s="51">
        <f>'Crime Busters'!I42</f>
        <v>37</v>
      </c>
      <c r="K43" s="51">
        <f>'Disease Detectives'!I42</f>
        <v>37</v>
      </c>
      <c r="L43" s="51">
        <f>'Dynamic Planet'!I42</f>
        <v>37</v>
      </c>
      <c r="M43" s="51">
        <f>'Elastic Launch Glider'!I42</f>
        <v>37</v>
      </c>
      <c r="N43" s="51">
        <f>'Experimental Design'!I42</f>
        <v>37</v>
      </c>
      <c r="O43" s="51">
        <f>'Food Science'!I42</f>
        <v>37</v>
      </c>
      <c r="P43" s="51">
        <f>Fossils!I42</f>
        <v>37</v>
      </c>
      <c r="Q43" s="51">
        <f>'Green Generation'!I42</f>
        <v>37</v>
      </c>
      <c r="R43" s="51">
        <f>'Invasive Species'!I42</f>
        <v>37</v>
      </c>
      <c r="S43" s="51">
        <f>Meteorology!I42</f>
        <v>37</v>
      </c>
      <c r="T43" s="51">
        <f>'Mission Possible'!I42</f>
        <v>37</v>
      </c>
      <c r="U43" s="51">
        <f>'Picture This'!I42</f>
        <v>37</v>
      </c>
      <c r="V43" s="51">
        <f>'Reach for the Stars'!I42</f>
        <v>37</v>
      </c>
      <c r="W43" s="51">
        <f>'Road Scholar'!I42</f>
        <v>37</v>
      </c>
      <c r="X43" s="51">
        <f>Scrambler!I42</f>
        <v>37</v>
      </c>
      <c r="Y43" s="51">
        <f>'Wind Power'!I42</f>
        <v>37</v>
      </c>
      <c r="Z43" s="51">
        <f>Write_Do!I42</f>
        <v>37</v>
      </c>
      <c r="AA43" s="51">
        <f>SUM(D43:Z43)</f>
        <v>851</v>
      </c>
      <c r="AB43" s="51"/>
      <c r="AC43" s="51">
        <f t="shared" si="5"/>
        <v>4</v>
      </c>
      <c r="AD43" s="51"/>
      <c r="AE43" s="51">
        <f t="shared" si="2"/>
        <v>851</v>
      </c>
      <c r="AF43" s="51">
        <f t="shared" si="3"/>
        <v>37</v>
      </c>
    </row>
    <row r="44" spans="2:32">
      <c r="B44" s="51">
        <f>Setup!B43</f>
        <v>40</v>
      </c>
      <c r="C44" s="50">
        <f>Setup!C43</f>
        <v>0</v>
      </c>
      <c r="D44" s="51">
        <f>'Air Trajectory'!I43</f>
        <v>37</v>
      </c>
      <c r="E44" s="51">
        <f>Anatomy!I43</f>
        <v>37</v>
      </c>
      <c r="F44" s="51">
        <f>'Bio-Process Lab'!I43</f>
        <v>37</v>
      </c>
      <c r="G44" s="51">
        <f>'Bottle Rocket'!I43</f>
        <v>37</v>
      </c>
      <c r="H44" s="51">
        <f>'Bridge Building'!I43</f>
        <v>37</v>
      </c>
      <c r="I44" s="51">
        <f>'Crave the Wave'!I43</f>
        <v>37</v>
      </c>
      <c r="J44" s="51">
        <f>'Crime Busters'!I43</f>
        <v>37</v>
      </c>
      <c r="K44" s="51">
        <f>'Disease Detectives'!I43</f>
        <v>37</v>
      </c>
      <c r="L44" s="51">
        <f>'Dynamic Planet'!I43</f>
        <v>37</v>
      </c>
      <c r="M44" s="51">
        <f>'Elastic Launch Glider'!I43</f>
        <v>37</v>
      </c>
      <c r="N44" s="51">
        <f>'Experimental Design'!I43</f>
        <v>37</v>
      </c>
      <c r="O44" s="51">
        <f>'Food Science'!I43</f>
        <v>37</v>
      </c>
      <c r="P44" s="51">
        <f>Fossils!I43</f>
        <v>37</v>
      </c>
      <c r="Q44" s="51">
        <f>'Green Generation'!I43</f>
        <v>37</v>
      </c>
      <c r="R44" s="51">
        <f>'Invasive Species'!I43</f>
        <v>37</v>
      </c>
      <c r="S44" s="51">
        <f>Meteorology!I43</f>
        <v>37</v>
      </c>
      <c r="T44" s="51">
        <f>'Mission Possible'!I43</f>
        <v>37</v>
      </c>
      <c r="U44" s="51">
        <f>'Picture This'!I43</f>
        <v>37</v>
      </c>
      <c r="V44" s="51">
        <f>'Reach for the Stars'!I43</f>
        <v>37</v>
      </c>
      <c r="W44" s="51">
        <f>'Road Scholar'!I43</f>
        <v>37</v>
      </c>
      <c r="X44" s="51">
        <f>Scrambler!I43</f>
        <v>37</v>
      </c>
      <c r="Y44" s="51">
        <f>'Wind Power'!I43</f>
        <v>37</v>
      </c>
      <c r="Z44" s="51">
        <f>Write_Do!I43</f>
        <v>37</v>
      </c>
      <c r="AA44" s="51">
        <f>SUM(D44:Z44)</f>
        <v>851</v>
      </c>
      <c r="AB44" s="51"/>
      <c r="AC44" s="51">
        <f t="shared" si="5"/>
        <v>4</v>
      </c>
      <c r="AD44" s="51"/>
      <c r="AE44" s="51">
        <f t="shared" si="2"/>
        <v>851</v>
      </c>
      <c r="AF44" s="51">
        <f t="shared" si="3"/>
        <v>37</v>
      </c>
    </row>
    <row r="47" spans="2:32" ht="21">
      <c r="C47" t="s">
        <v>23</v>
      </c>
      <c r="D47" s="58" t="str">
        <f>D2</f>
        <v>BCS Cobra Invitational - January 30, 2016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</row>
    <row r="48" spans="2:32">
      <c r="D48">
        <v>1</v>
      </c>
      <c r="E48">
        <v>2</v>
      </c>
      <c r="F48">
        <v>3</v>
      </c>
      <c r="G48">
        <v>4</v>
      </c>
      <c r="H48">
        <v>5</v>
      </c>
      <c r="I48">
        <v>6</v>
      </c>
      <c r="J48">
        <v>7</v>
      </c>
      <c r="K48">
        <v>8</v>
      </c>
      <c r="L48">
        <v>9</v>
      </c>
      <c r="M48">
        <v>10</v>
      </c>
      <c r="N48">
        <v>11</v>
      </c>
      <c r="O48">
        <v>12</v>
      </c>
      <c r="P48">
        <v>13</v>
      </c>
      <c r="Q48">
        <v>14</v>
      </c>
      <c r="R48">
        <v>15</v>
      </c>
      <c r="S48">
        <v>16</v>
      </c>
      <c r="T48">
        <v>17</v>
      </c>
      <c r="U48">
        <v>18</v>
      </c>
      <c r="V48">
        <v>19</v>
      </c>
      <c r="W48">
        <v>20</v>
      </c>
      <c r="X48">
        <v>21</v>
      </c>
      <c r="Y48">
        <v>22</v>
      </c>
      <c r="Z48">
        <v>23</v>
      </c>
    </row>
    <row r="49" spans="2:27">
      <c r="D49" t="str">
        <f>INDEX(Setup!$F$4:$F$26,D48)</f>
        <v>Air Trajectory</v>
      </c>
      <c r="E49" t="str">
        <f>INDEX(Setup!$F$4:$F$26,E48)</f>
        <v>Anatomy &amp; Physiology</v>
      </c>
      <c r="F49" t="str">
        <f>INDEX(Setup!$F$4:$F$26,F48)</f>
        <v>Bio-Process Lab</v>
      </c>
      <c r="G49" t="str">
        <f>INDEX(Setup!$F$4:$F$26,G48)</f>
        <v>Bottle Rocket</v>
      </c>
      <c r="H49" t="str">
        <f>INDEX(Setup!$F$4:$F$26,H48)</f>
        <v>Bridge Building</v>
      </c>
      <c r="I49" t="str">
        <f>INDEX(Setup!$F$4:$F$26,I48)</f>
        <v>Crave the Wave</v>
      </c>
      <c r="J49" t="str">
        <f>INDEX(Setup!$F$4:$F$26,J48)</f>
        <v>Crime Busters</v>
      </c>
      <c r="K49" t="str">
        <f>INDEX(Setup!$F$4:$F$26,K48)</f>
        <v>Disease Detectives</v>
      </c>
      <c r="L49" t="str">
        <f>INDEX(Setup!$F$4:$F$26,L48)</f>
        <v>Dynamic Planet</v>
      </c>
      <c r="M49" t="str">
        <f>INDEX(Setup!$F$4:$F$26,M48)</f>
        <v>Elastic Launch Glider</v>
      </c>
      <c r="N49" t="str">
        <f>INDEX(Setup!$F$4:$F$26,N48)</f>
        <v>Experimental Design</v>
      </c>
      <c r="O49" t="str">
        <f>INDEX(Setup!$F$4:$F$26,O48)</f>
        <v>Food Science</v>
      </c>
      <c r="P49" t="str">
        <f>INDEX(Setup!$F$4:$F$26,P48)</f>
        <v>Fossils</v>
      </c>
      <c r="Q49" t="str">
        <f>INDEX(Setup!$F$4:$F$26,Q48)</f>
        <v>Green Generation</v>
      </c>
      <c r="R49" t="str">
        <f>INDEX(Setup!$F$4:$F$26,R48)</f>
        <v>Invasive Species</v>
      </c>
      <c r="S49" t="str">
        <f>INDEX(Setup!$F$4:$F$26,S48)</f>
        <v>Meteorology</v>
      </c>
      <c r="T49" t="str">
        <f>INDEX(Setup!$F$4:$F$26,T48)</f>
        <v>Mission Possible</v>
      </c>
      <c r="U49" t="str">
        <f>INDEX(Setup!$F$4:$F$26,U48)</f>
        <v>Picture This</v>
      </c>
      <c r="V49" t="str">
        <f>INDEX(Setup!$F$4:$F$26,V48)</f>
        <v>Reach for the Stars</v>
      </c>
      <c r="W49" t="str">
        <f>INDEX(Setup!$F$4:$F$26,W48)</f>
        <v>Road Scholar</v>
      </c>
      <c r="X49" t="str">
        <f>INDEX(Setup!$F$4:$F$26,X48)</f>
        <v>Scrambler</v>
      </c>
      <c r="Y49" t="str">
        <f>INDEX(Setup!$F$4:$F$26,Y48)</f>
        <v>Wind Power</v>
      </c>
      <c r="Z49" t="str">
        <f>INDEX(Setup!$F$4:$F$26,Z48)</f>
        <v>Write It Do It</v>
      </c>
      <c r="AA49" t="s">
        <v>19</v>
      </c>
    </row>
    <row r="50" spans="2:27">
      <c r="B50" s="51">
        <v>1</v>
      </c>
      <c r="C50" t="str">
        <f t="shared" ref="C50:L59" si="6">INDEX(C$5:C$44,MATCH($B50,$AF$5:$AF$44,0))</f>
        <v>East Middle Blue</v>
      </c>
      <c r="D50" s="51">
        <f t="shared" si="6"/>
        <v>8</v>
      </c>
      <c r="E50" s="51">
        <f t="shared" si="6"/>
        <v>3</v>
      </c>
      <c r="F50" s="51">
        <f t="shared" si="6"/>
        <v>6</v>
      </c>
      <c r="G50" s="51">
        <f t="shared" si="6"/>
        <v>2</v>
      </c>
      <c r="H50" s="51">
        <f t="shared" si="6"/>
        <v>4</v>
      </c>
      <c r="I50" s="51">
        <f t="shared" si="6"/>
        <v>3</v>
      </c>
      <c r="J50" s="51">
        <f t="shared" si="6"/>
        <v>15</v>
      </c>
      <c r="K50" s="51">
        <f t="shared" si="6"/>
        <v>16</v>
      </c>
      <c r="L50" s="51">
        <f t="shared" si="6"/>
        <v>9</v>
      </c>
      <c r="M50" s="51">
        <f t="shared" ref="M50:Z59" si="7">INDEX(M$5:M$44,MATCH($B50,$AF$5:$AF$44,0))</f>
        <v>3</v>
      </c>
      <c r="N50" s="51">
        <f t="shared" si="7"/>
        <v>11</v>
      </c>
      <c r="O50" s="51">
        <f t="shared" si="7"/>
        <v>3</v>
      </c>
      <c r="P50" s="51">
        <f t="shared" si="7"/>
        <v>8</v>
      </c>
      <c r="Q50" s="51">
        <f t="shared" si="7"/>
        <v>14</v>
      </c>
      <c r="R50" s="51">
        <f t="shared" si="7"/>
        <v>7</v>
      </c>
      <c r="S50" s="51">
        <f t="shared" si="7"/>
        <v>1</v>
      </c>
      <c r="T50" s="51">
        <f t="shared" si="7"/>
        <v>13</v>
      </c>
      <c r="U50" s="51">
        <f t="shared" si="7"/>
        <v>2</v>
      </c>
      <c r="V50" s="51">
        <f t="shared" si="7"/>
        <v>10</v>
      </c>
      <c r="W50" s="51">
        <f t="shared" si="7"/>
        <v>19</v>
      </c>
      <c r="X50" s="51">
        <f t="shared" si="7"/>
        <v>14</v>
      </c>
      <c r="Y50" s="51">
        <f t="shared" si="7"/>
        <v>2</v>
      </c>
      <c r="Z50" s="51">
        <f t="shared" si="7"/>
        <v>6</v>
      </c>
      <c r="AA50" s="51">
        <f t="shared" ref="AA50:AA86" si="8">SUM(D50:Z50)</f>
        <v>179</v>
      </c>
    </row>
    <row r="51" spans="2:27">
      <c r="B51" s="51">
        <v>2</v>
      </c>
      <c r="C51" t="str">
        <f t="shared" si="6"/>
        <v>BCS Black</v>
      </c>
      <c r="D51" s="51">
        <f t="shared" si="6"/>
        <v>4</v>
      </c>
      <c r="E51" s="51">
        <f t="shared" si="6"/>
        <v>4</v>
      </c>
      <c r="F51" s="51">
        <f t="shared" si="6"/>
        <v>1</v>
      </c>
      <c r="G51" s="51">
        <f t="shared" si="6"/>
        <v>3</v>
      </c>
      <c r="H51" s="51">
        <f t="shared" si="6"/>
        <v>6</v>
      </c>
      <c r="I51" s="51">
        <f t="shared" si="6"/>
        <v>15</v>
      </c>
      <c r="J51" s="51">
        <f t="shared" si="6"/>
        <v>1</v>
      </c>
      <c r="K51" s="51">
        <f t="shared" si="6"/>
        <v>3</v>
      </c>
      <c r="L51" s="51">
        <f t="shared" si="6"/>
        <v>4</v>
      </c>
      <c r="M51" s="51">
        <f t="shared" si="7"/>
        <v>8</v>
      </c>
      <c r="N51" s="51">
        <f t="shared" si="7"/>
        <v>7</v>
      </c>
      <c r="O51" s="51">
        <f t="shared" si="7"/>
        <v>7</v>
      </c>
      <c r="P51" s="51">
        <f t="shared" si="7"/>
        <v>15</v>
      </c>
      <c r="Q51" s="51">
        <f t="shared" si="7"/>
        <v>18</v>
      </c>
      <c r="R51" s="51">
        <f t="shared" si="7"/>
        <v>9</v>
      </c>
      <c r="S51" s="51">
        <f t="shared" si="7"/>
        <v>11</v>
      </c>
      <c r="T51" s="51">
        <f t="shared" si="7"/>
        <v>2</v>
      </c>
      <c r="U51" s="51">
        <f t="shared" si="7"/>
        <v>3</v>
      </c>
      <c r="V51" s="51">
        <f t="shared" si="7"/>
        <v>22</v>
      </c>
      <c r="W51" s="51">
        <f t="shared" si="7"/>
        <v>6</v>
      </c>
      <c r="X51" s="51">
        <f t="shared" si="7"/>
        <v>24</v>
      </c>
      <c r="Y51" s="51">
        <f t="shared" si="7"/>
        <v>19</v>
      </c>
      <c r="Z51" s="51">
        <f t="shared" si="7"/>
        <v>1</v>
      </c>
      <c r="AA51" s="51">
        <f t="shared" si="8"/>
        <v>193</v>
      </c>
    </row>
    <row r="52" spans="2:27">
      <c r="B52" s="51">
        <v>3</v>
      </c>
      <c r="C52" t="str">
        <f t="shared" si="6"/>
        <v>East Middle Yellow</v>
      </c>
      <c r="D52" s="51">
        <f t="shared" si="6"/>
        <v>1</v>
      </c>
      <c r="E52" s="51">
        <f t="shared" si="6"/>
        <v>1</v>
      </c>
      <c r="F52" s="51">
        <f t="shared" si="6"/>
        <v>2</v>
      </c>
      <c r="G52" s="51">
        <f t="shared" si="6"/>
        <v>36</v>
      </c>
      <c r="H52" s="51">
        <f t="shared" si="6"/>
        <v>1</v>
      </c>
      <c r="I52" s="51">
        <f t="shared" si="6"/>
        <v>8</v>
      </c>
      <c r="J52" s="51">
        <f t="shared" si="6"/>
        <v>7</v>
      </c>
      <c r="K52" s="51">
        <f t="shared" si="6"/>
        <v>18</v>
      </c>
      <c r="L52" s="51">
        <f t="shared" si="6"/>
        <v>17</v>
      </c>
      <c r="M52" s="51">
        <f t="shared" si="7"/>
        <v>2</v>
      </c>
      <c r="N52" s="51">
        <f t="shared" si="7"/>
        <v>4</v>
      </c>
      <c r="O52" s="51">
        <f t="shared" si="7"/>
        <v>6</v>
      </c>
      <c r="P52" s="51">
        <f t="shared" si="7"/>
        <v>24</v>
      </c>
      <c r="Q52" s="51">
        <f t="shared" si="7"/>
        <v>19</v>
      </c>
      <c r="R52" s="51">
        <f t="shared" si="7"/>
        <v>2</v>
      </c>
      <c r="S52" s="51">
        <f t="shared" si="7"/>
        <v>5</v>
      </c>
      <c r="T52" s="51">
        <f t="shared" si="7"/>
        <v>15</v>
      </c>
      <c r="U52" s="51">
        <f t="shared" si="7"/>
        <v>10</v>
      </c>
      <c r="V52" s="51">
        <f t="shared" si="7"/>
        <v>14</v>
      </c>
      <c r="W52" s="51">
        <f t="shared" si="7"/>
        <v>16</v>
      </c>
      <c r="X52" s="51">
        <f t="shared" si="7"/>
        <v>7</v>
      </c>
      <c r="Y52" s="51">
        <f t="shared" si="7"/>
        <v>7</v>
      </c>
      <c r="Z52" s="51">
        <f t="shared" si="7"/>
        <v>2</v>
      </c>
      <c r="AA52" s="51">
        <f t="shared" si="8"/>
        <v>224</v>
      </c>
    </row>
    <row r="53" spans="2:27">
      <c r="B53" s="51">
        <v>4</v>
      </c>
      <c r="C53" t="str">
        <f t="shared" si="6"/>
        <v>Baker Middle School</v>
      </c>
      <c r="D53" s="51">
        <f t="shared" si="6"/>
        <v>5</v>
      </c>
      <c r="E53" s="51">
        <f t="shared" si="6"/>
        <v>24</v>
      </c>
      <c r="F53" s="51">
        <f t="shared" si="6"/>
        <v>9</v>
      </c>
      <c r="G53" s="51">
        <f t="shared" si="6"/>
        <v>6</v>
      </c>
      <c r="H53" s="51">
        <f t="shared" si="6"/>
        <v>7</v>
      </c>
      <c r="I53" s="51">
        <f t="shared" si="6"/>
        <v>20</v>
      </c>
      <c r="J53" s="51">
        <f t="shared" si="6"/>
        <v>8</v>
      </c>
      <c r="K53" s="51">
        <f t="shared" si="6"/>
        <v>12</v>
      </c>
      <c r="L53" s="51">
        <f t="shared" si="6"/>
        <v>7</v>
      </c>
      <c r="M53" s="51">
        <f t="shared" si="7"/>
        <v>4</v>
      </c>
      <c r="N53" s="51">
        <f t="shared" si="7"/>
        <v>8</v>
      </c>
      <c r="O53" s="51">
        <f t="shared" si="7"/>
        <v>8</v>
      </c>
      <c r="P53" s="51">
        <f t="shared" si="7"/>
        <v>9</v>
      </c>
      <c r="Q53" s="51">
        <f t="shared" si="7"/>
        <v>7</v>
      </c>
      <c r="R53" s="51">
        <f t="shared" si="7"/>
        <v>4</v>
      </c>
      <c r="S53" s="51">
        <f t="shared" si="7"/>
        <v>16</v>
      </c>
      <c r="T53" s="51">
        <f t="shared" si="7"/>
        <v>5</v>
      </c>
      <c r="U53" s="51">
        <f t="shared" si="7"/>
        <v>23</v>
      </c>
      <c r="V53" s="51">
        <f t="shared" si="7"/>
        <v>16</v>
      </c>
      <c r="W53" s="51">
        <f t="shared" si="7"/>
        <v>14</v>
      </c>
      <c r="X53" s="51">
        <f t="shared" si="7"/>
        <v>10</v>
      </c>
      <c r="Y53" s="51">
        <f t="shared" si="7"/>
        <v>9</v>
      </c>
      <c r="Z53" s="51">
        <f t="shared" si="7"/>
        <v>10</v>
      </c>
      <c r="AA53" s="51">
        <f t="shared" si="8"/>
        <v>241</v>
      </c>
    </row>
    <row r="54" spans="2:27">
      <c r="B54" s="51">
        <v>5</v>
      </c>
      <c r="C54" t="str">
        <f t="shared" si="6"/>
        <v>Clague Middle School Green</v>
      </c>
      <c r="D54" s="51">
        <f t="shared" si="6"/>
        <v>26</v>
      </c>
      <c r="E54" s="51">
        <f t="shared" si="6"/>
        <v>10</v>
      </c>
      <c r="F54" s="51">
        <f t="shared" si="6"/>
        <v>5</v>
      </c>
      <c r="G54" s="51">
        <f t="shared" si="6"/>
        <v>36</v>
      </c>
      <c r="H54" s="51">
        <f t="shared" si="6"/>
        <v>20</v>
      </c>
      <c r="I54" s="51">
        <f t="shared" si="6"/>
        <v>7</v>
      </c>
      <c r="J54" s="51">
        <f t="shared" si="6"/>
        <v>10</v>
      </c>
      <c r="K54" s="51">
        <f t="shared" si="6"/>
        <v>6</v>
      </c>
      <c r="L54" s="51">
        <f t="shared" si="6"/>
        <v>27</v>
      </c>
      <c r="M54" s="51">
        <f t="shared" si="7"/>
        <v>7</v>
      </c>
      <c r="N54" s="51">
        <f t="shared" si="7"/>
        <v>1</v>
      </c>
      <c r="O54" s="51">
        <f t="shared" si="7"/>
        <v>1</v>
      </c>
      <c r="P54" s="51">
        <f t="shared" si="7"/>
        <v>5</v>
      </c>
      <c r="Q54" s="51">
        <f t="shared" si="7"/>
        <v>8</v>
      </c>
      <c r="R54" s="51">
        <f t="shared" si="7"/>
        <v>16</v>
      </c>
      <c r="S54" s="51">
        <f t="shared" si="7"/>
        <v>7</v>
      </c>
      <c r="T54" s="51">
        <f t="shared" si="7"/>
        <v>19</v>
      </c>
      <c r="U54" s="51">
        <f t="shared" si="7"/>
        <v>5</v>
      </c>
      <c r="V54" s="51">
        <f t="shared" si="7"/>
        <v>3</v>
      </c>
      <c r="W54" s="51">
        <f t="shared" si="7"/>
        <v>13</v>
      </c>
      <c r="X54" s="51">
        <f t="shared" si="7"/>
        <v>6</v>
      </c>
      <c r="Y54" s="51">
        <f t="shared" si="7"/>
        <v>11</v>
      </c>
      <c r="Z54" s="51">
        <f t="shared" si="7"/>
        <v>13</v>
      </c>
      <c r="AA54" s="51">
        <f t="shared" si="8"/>
        <v>262</v>
      </c>
    </row>
    <row r="55" spans="2:27">
      <c r="B55" s="51">
        <v>6</v>
      </c>
      <c r="C55" t="str">
        <f t="shared" si="6"/>
        <v>Boulan Park Purple</v>
      </c>
      <c r="D55" s="51">
        <f t="shared" si="6"/>
        <v>17</v>
      </c>
      <c r="E55" s="51">
        <f t="shared" si="6"/>
        <v>11</v>
      </c>
      <c r="F55" s="51">
        <f t="shared" si="6"/>
        <v>3</v>
      </c>
      <c r="G55" s="51">
        <f t="shared" si="6"/>
        <v>36</v>
      </c>
      <c r="H55" s="51">
        <f t="shared" si="6"/>
        <v>2</v>
      </c>
      <c r="I55" s="51">
        <f t="shared" si="6"/>
        <v>12</v>
      </c>
      <c r="J55" s="51">
        <f t="shared" si="6"/>
        <v>17</v>
      </c>
      <c r="K55" s="51">
        <f t="shared" si="6"/>
        <v>4</v>
      </c>
      <c r="L55" s="51">
        <f t="shared" si="6"/>
        <v>12</v>
      </c>
      <c r="M55" s="51">
        <f t="shared" si="7"/>
        <v>23</v>
      </c>
      <c r="N55" s="51">
        <f t="shared" si="7"/>
        <v>10</v>
      </c>
      <c r="O55" s="51">
        <f t="shared" si="7"/>
        <v>13</v>
      </c>
      <c r="P55" s="51">
        <f t="shared" si="7"/>
        <v>7</v>
      </c>
      <c r="Q55" s="51">
        <f t="shared" si="7"/>
        <v>10</v>
      </c>
      <c r="R55" s="51">
        <f t="shared" si="7"/>
        <v>3</v>
      </c>
      <c r="S55" s="51">
        <f t="shared" si="7"/>
        <v>2</v>
      </c>
      <c r="T55" s="51">
        <f t="shared" si="7"/>
        <v>16</v>
      </c>
      <c r="U55" s="51">
        <f t="shared" si="7"/>
        <v>12</v>
      </c>
      <c r="V55" s="51">
        <f t="shared" si="7"/>
        <v>1</v>
      </c>
      <c r="W55" s="51">
        <f t="shared" si="7"/>
        <v>5</v>
      </c>
      <c r="X55" s="51">
        <f t="shared" si="7"/>
        <v>36</v>
      </c>
      <c r="Y55" s="51">
        <f t="shared" si="7"/>
        <v>12</v>
      </c>
      <c r="Z55" s="51">
        <f t="shared" si="7"/>
        <v>11</v>
      </c>
      <c r="AA55" s="51">
        <f t="shared" si="8"/>
        <v>275</v>
      </c>
    </row>
    <row r="56" spans="2:27">
      <c r="B56" s="51">
        <v>7</v>
      </c>
      <c r="C56" t="str">
        <f t="shared" si="6"/>
        <v>Hillside Blue</v>
      </c>
      <c r="D56" s="51">
        <f t="shared" si="6"/>
        <v>23</v>
      </c>
      <c r="E56" s="51">
        <f t="shared" si="6"/>
        <v>5</v>
      </c>
      <c r="F56" s="51">
        <f t="shared" si="6"/>
        <v>20</v>
      </c>
      <c r="G56" s="51">
        <f t="shared" si="6"/>
        <v>9</v>
      </c>
      <c r="H56" s="51">
        <f t="shared" si="6"/>
        <v>19</v>
      </c>
      <c r="I56" s="51">
        <f t="shared" si="6"/>
        <v>9</v>
      </c>
      <c r="J56" s="51">
        <f t="shared" si="6"/>
        <v>22</v>
      </c>
      <c r="K56" s="51">
        <f t="shared" si="6"/>
        <v>27</v>
      </c>
      <c r="L56" s="51">
        <f t="shared" si="6"/>
        <v>16</v>
      </c>
      <c r="M56" s="51">
        <f t="shared" si="7"/>
        <v>9</v>
      </c>
      <c r="N56" s="51">
        <f t="shared" si="7"/>
        <v>2</v>
      </c>
      <c r="O56" s="51">
        <f t="shared" si="7"/>
        <v>12</v>
      </c>
      <c r="P56" s="51">
        <f t="shared" si="7"/>
        <v>2</v>
      </c>
      <c r="Q56" s="51">
        <f t="shared" si="7"/>
        <v>3</v>
      </c>
      <c r="R56" s="51">
        <f t="shared" si="7"/>
        <v>1</v>
      </c>
      <c r="S56" s="51">
        <f t="shared" si="7"/>
        <v>10</v>
      </c>
      <c r="T56" s="51">
        <f t="shared" si="7"/>
        <v>11</v>
      </c>
      <c r="U56" s="51">
        <f t="shared" si="7"/>
        <v>8</v>
      </c>
      <c r="V56" s="51">
        <f t="shared" si="7"/>
        <v>9</v>
      </c>
      <c r="W56" s="51">
        <f t="shared" si="7"/>
        <v>10</v>
      </c>
      <c r="X56" s="51">
        <f t="shared" si="7"/>
        <v>11</v>
      </c>
      <c r="Y56" s="51">
        <f t="shared" si="7"/>
        <v>18</v>
      </c>
      <c r="Z56" s="51">
        <f t="shared" si="7"/>
        <v>25</v>
      </c>
      <c r="AA56" s="51">
        <f t="shared" si="8"/>
        <v>281</v>
      </c>
    </row>
    <row r="57" spans="2:27">
      <c r="B57" s="51">
        <v>8</v>
      </c>
      <c r="C57" t="str">
        <f t="shared" si="6"/>
        <v>Meads Mill Gold</v>
      </c>
      <c r="D57" s="51">
        <f t="shared" si="6"/>
        <v>6</v>
      </c>
      <c r="E57" s="51">
        <f t="shared" si="6"/>
        <v>6</v>
      </c>
      <c r="F57" s="51">
        <f t="shared" si="6"/>
        <v>7</v>
      </c>
      <c r="G57" s="51">
        <f t="shared" si="6"/>
        <v>25</v>
      </c>
      <c r="H57" s="51">
        <f t="shared" si="6"/>
        <v>11</v>
      </c>
      <c r="I57" s="51">
        <f t="shared" si="6"/>
        <v>13</v>
      </c>
      <c r="J57" s="51">
        <f t="shared" si="6"/>
        <v>4</v>
      </c>
      <c r="K57" s="51">
        <f t="shared" si="6"/>
        <v>20</v>
      </c>
      <c r="L57" s="51">
        <f t="shared" si="6"/>
        <v>23</v>
      </c>
      <c r="M57" s="51">
        <f t="shared" si="7"/>
        <v>12</v>
      </c>
      <c r="N57" s="51">
        <f t="shared" si="7"/>
        <v>3</v>
      </c>
      <c r="O57" s="51">
        <f t="shared" si="7"/>
        <v>20</v>
      </c>
      <c r="P57" s="51">
        <f t="shared" si="7"/>
        <v>4</v>
      </c>
      <c r="Q57" s="51">
        <f t="shared" si="7"/>
        <v>20</v>
      </c>
      <c r="R57" s="51">
        <f t="shared" si="7"/>
        <v>6</v>
      </c>
      <c r="S57" s="51">
        <f t="shared" si="7"/>
        <v>14</v>
      </c>
      <c r="T57" s="51">
        <f t="shared" si="7"/>
        <v>3</v>
      </c>
      <c r="U57" s="51">
        <f t="shared" si="7"/>
        <v>28</v>
      </c>
      <c r="V57" s="51">
        <f t="shared" si="7"/>
        <v>11</v>
      </c>
      <c r="W57" s="51">
        <f t="shared" si="7"/>
        <v>2</v>
      </c>
      <c r="X57" s="51">
        <f t="shared" si="7"/>
        <v>22</v>
      </c>
      <c r="Y57" s="51">
        <f t="shared" si="7"/>
        <v>13</v>
      </c>
      <c r="Z57" s="51">
        <f t="shared" si="7"/>
        <v>14</v>
      </c>
      <c r="AA57" s="51">
        <f t="shared" si="8"/>
        <v>287</v>
      </c>
    </row>
    <row r="58" spans="2:27">
      <c r="B58" s="51">
        <v>9</v>
      </c>
      <c r="C58" t="str">
        <f t="shared" si="6"/>
        <v>Canton Charter Academy Red</v>
      </c>
      <c r="D58" s="51">
        <f t="shared" si="6"/>
        <v>24</v>
      </c>
      <c r="E58" s="51">
        <f t="shared" si="6"/>
        <v>2</v>
      </c>
      <c r="F58" s="51">
        <f t="shared" si="6"/>
        <v>18</v>
      </c>
      <c r="G58" s="51">
        <f t="shared" si="6"/>
        <v>14</v>
      </c>
      <c r="H58" s="51">
        <f t="shared" si="6"/>
        <v>30</v>
      </c>
      <c r="I58" s="51">
        <f t="shared" si="6"/>
        <v>1</v>
      </c>
      <c r="J58" s="51">
        <f t="shared" si="6"/>
        <v>13</v>
      </c>
      <c r="K58" s="51">
        <f t="shared" si="6"/>
        <v>11</v>
      </c>
      <c r="L58" s="51">
        <f t="shared" si="6"/>
        <v>14</v>
      </c>
      <c r="M58" s="51">
        <f t="shared" si="7"/>
        <v>5</v>
      </c>
      <c r="N58" s="51">
        <f t="shared" si="7"/>
        <v>9</v>
      </c>
      <c r="O58" s="51">
        <f t="shared" si="7"/>
        <v>22</v>
      </c>
      <c r="P58" s="51">
        <f t="shared" si="7"/>
        <v>18</v>
      </c>
      <c r="Q58" s="51">
        <f t="shared" si="7"/>
        <v>5</v>
      </c>
      <c r="R58" s="51">
        <f t="shared" si="7"/>
        <v>11</v>
      </c>
      <c r="S58" s="51">
        <f t="shared" si="7"/>
        <v>25</v>
      </c>
      <c r="T58" s="51">
        <f t="shared" si="7"/>
        <v>20</v>
      </c>
      <c r="U58" s="51">
        <f t="shared" si="7"/>
        <v>6</v>
      </c>
      <c r="V58" s="51">
        <f t="shared" si="7"/>
        <v>8</v>
      </c>
      <c r="W58" s="51">
        <f t="shared" si="7"/>
        <v>7</v>
      </c>
      <c r="X58" s="51">
        <f t="shared" si="7"/>
        <v>12</v>
      </c>
      <c r="Y58" s="51">
        <f t="shared" si="7"/>
        <v>6</v>
      </c>
      <c r="Z58" s="51">
        <f t="shared" si="7"/>
        <v>15</v>
      </c>
      <c r="AA58" s="51">
        <f t="shared" si="8"/>
        <v>296</v>
      </c>
    </row>
    <row r="59" spans="2:27">
      <c r="B59" s="51">
        <v>10</v>
      </c>
      <c r="C59" t="str">
        <f t="shared" si="6"/>
        <v>Smith Gold</v>
      </c>
      <c r="D59" s="51">
        <f t="shared" si="6"/>
        <v>25</v>
      </c>
      <c r="E59" s="51">
        <f t="shared" si="6"/>
        <v>12</v>
      </c>
      <c r="F59" s="51">
        <f t="shared" si="6"/>
        <v>15</v>
      </c>
      <c r="G59" s="51">
        <f t="shared" si="6"/>
        <v>4</v>
      </c>
      <c r="H59" s="51">
        <f t="shared" si="6"/>
        <v>24</v>
      </c>
      <c r="I59" s="51">
        <f t="shared" si="6"/>
        <v>4</v>
      </c>
      <c r="J59" s="51">
        <f t="shared" si="6"/>
        <v>5</v>
      </c>
      <c r="K59" s="51">
        <f t="shared" si="6"/>
        <v>7</v>
      </c>
      <c r="L59" s="51">
        <f t="shared" si="6"/>
        <v>5</v>
      </c>
      <c r="M59" s="51">
        <f t="shared" si="7"/>
        <v>36</v>
      </c>
      <c r="N59" s="51">
        <f t="shared" si="7"/>
        <v>12</v>
      </c>
      <c r="O59" s="51">
        <f t="shared" si="7"/>
        <v>2</v>
      </c>
      <c r="P59" s="51">
        <f t="shared" si="7"/>
        <v>13</v>
      </c>
      <c r="Q59" s="51">
        <f t="shared" si="7"/>
        <v>15</v>
      </c>
      <c r="R59" s="51">
        <f t="shared" si="7"/>
        <v>25</v>
      </c>
      <c r="S59" s="51">
        <f t="shared" si="7"/>
        <v>9</v>
      </c>
      <c r="T59" s="51">
        <f t="shared" si="7"/>
        <v>9</v>
      </c>
      <c r="U59" s="51">
        <f t="shared" si="7"/>
        <v>21</v>
      </c>
      <c r="V59" s="51">
        <f t="shared" si="7"/>
        <v>12</v>
      </c>
      <c r="W59" s="51">
        <f t="shared" si="7"/>
        <v>20</v>
      </c>
      <c r="X59" s="51">
        <f t="shared" si="7"/>
        <v>17</v>
      </c>
      <c r="Y59" s="51">
        <f t="shared" si="7"/>
        <v>22</v>
      </c>
      <c r="Z59" s="51">
        <f t="shared" si="7"/>
        <v>4</v>
      </c>
      <c r="AA59" s="51">
        <f t="shared" si="8"/>
        <v>318</v>
      </c>
    </row>
    <row r="60" spans="2:27">
      <c r="B60" s="51">
        <v>11</v>
      </c>
      <c r="C60" t="str">
        <f t="shared" ref="C60:L69" si="9">INDEX(C$5:C$44,MATCH($B60,$AF$5:$AF$44,0))</f>
        <v>Boulan Park Green</v>
      </c>
      <c r="D60" s="51">
        <f t="shared" si="9"/>
        <v>27</v>
      </c>
      <c r="E60" s="51">
        <f t="shared" si="9"/>
        <v>19</v>
      </c>
      <c r="F60" s="51">
        <f t="shared" si="9"/>
        <v>14</v>
      </c>
      <c r="G60" s="51">
        <f t="shared" si="9"/>
        <v>36</v>
      </c>
      <c r="H60" s="51">
        <f t="shared" si="9"/>
        <v>8</v>
      </c>
      <c r="I60" s="51">
        <f t="shared" si="9"/>
        <v>6</v>
      </c>
      <c r="J60" s="51">
        <f t="shared" si="9"/>
        <v>18</v>
      </c>
      <c r="K60" s="51">
        <f t="shared" si="9"/>
        <v>1</v>
      </c>
      <c r="L60" s="51">
        <f t="shared" si="9"/>
        <v>11</v>
      </c>
      <c r="M60" s="51">
        <f t="shared" ref="M60:Z69" si="10">INDEX(M$5:M$44,MATCH($B60,$AF$5:$AF$44,0))</f>
        <v>22</v>
      </c>
      <c r="N60" s="51">
        <f t="shared" si="10"/>
        <v>13</v>
      </c>
      <c r="O60" s="51">
        <f t="shared" si="10"/>
        <v>5</v>
      </c>
      <c r="P60" s="51">
        <f t="shared" si="10"/>
        <v>10</v>
      </c>
      <c r="Q60" s="51">
        <f t="shared" si="10"/>
        <v>22</v>
      </c>
      <c r="R60" s="51">
        <f t="shared" si="10"/>
        <v>20</v>
      </c>
      <c r="S60" s="51">
        <f t="shared" si="10"/>
        <v>12</v>
      </c>
      <c r="T60" s="51">
        <f t="shared" si="10"/>
        <v>25</v>
      </c>
      <c r="U60" s="51">
        <f t="shared" si="10"/>
        <v>7</v>
      </c>
      <c r="V60" s="51">
        <f t="shared" si="10"/>
        <v>4</v>
      </c>
      <c r="W60" s="51">
        <f t="shared" si="10"/>
        <v>3</v>
      </c>
      <c r="X60" s="51">
        <f t="shared" si="10"/>
        <v>25</v>
      </c>
      <c r="Y60" s="51">
        <f t="shared" si="10"/>
        <v>10</v>
      </c>
      <c r="Z60" s="51">
        <f t="shared" si="10"/>
        <v>3</v>
      </c>
      <c r="AA60" s="51">
        <f t="shared" si="8"/>
        <v>321</v>
      </c>
    </row>
    <row r="61" spans="2:27">
      <c r="B61" s="51">
        <v>12</v>
      </c>
      <c r="C61" t="str">
        <f t="shared" si="9"/>
        <v>Emerson Green</v>
      </c>
      <c r="D61" s="51">
        <f t="shared" si="9"/>
        <v>37</v>
      </c>
      <c r="E61" s="51">
        <f t="shared" si="9"/>
        <v>7</v>
      </c>
      <c r="F61" s="51">
        <f t="shared" si="9"/>
        <v>28</v>
      </c>
      <c r="G61" s="51">
        <f t="shared" si="9"/>
        <v>1</v>
      </c>
      <c r="H61" s="51">
        <f t="shared" si="9"/>
        <v>21</v>
      </c>
      <c r="I61" s="51">
        <f t="shared" si="9"/>
        <v>17</v>
      </c>
      <c r="J61" s="51">
        <f t="shared" si="9"/>
        <v>25</v>
      </c>
      <c r="K61" s="51">
        <f t="shared" si="9"/>
        <v>2</v>
      </c>
      <c r="L61" s="51">
        <f t="shared" si="9"/>
        <v>21</v>
      </c>
      <c r="M61" s="51">
        <f t="shared" si="10"/>
        <v>15</v>
      </c>
      <c r="N61" s="51">
        <f t="shared" si="10"/>
        <v>5</v>
      </c>
      <c r="O61" s="51">
        <f t="shared" si="10"/>
        <v>26</v>
      </c>
      <c r="P61" s="51">
        <f t="shared" si="10"/>
        <v>32</v>
      </c>
      <c r="Q61" s="51">
        <f t="shared" si="10"/>
        <v>16</v>
      </c>
      <c r="R61" s="51">
        <f t="shared" si="10"/>
        <v>5</v>
      </c>
      <c r="S61" s="51">
        <f t="shared" si="10"/>
        <v>20</v>
      </c>
      <c r="T61" s="51">
        <f t="shared" si="10"/>
        <v>37</v>
      </c>
      <c r="U61" s="51">
        <f t="shared" si="10"/>
        <v>1</v>
      </c>
      <c r="V61" s="51">
        <f t="shared" si="10"/>
        <v>5</v>
      </c>
      <c r="W61" s="51">
        <f t="shared" si="10"/>
        <v>12</v>
      </c>
      <c r="X61" s="51">
        <f t="shared" si="10"/>
        <v>2</v>
      </c>
      <c r="Y61" s="51">
        <f t="shared" si="10"/>
        <v>4</v>
      </c>
      <c r="Z61" s="51">
        <f t="shared" si="10"/>
        <v>16</v>
      </c>
      <c r="AA61" s="51">
        <f t="shared" si="8"/>
        <v>355</v>
      </c>
    </row>
    <row r="62" spans="2:27">
      <c r="B62" s="51">
        <v>13</v>
      </c>
      <c r="C62" t="str">
        <f t="shared" si="9"/>
        <v>Detroit Country Day Blue</v>
      </c>
      <c r="D62" s="51">
        <f t="shared" si="9"/>
        <v>19</v>
      </c>
      <c r="E62" s="51">
        <f t="shared" si="9"/>
        <v>13</v>
      </c>
      <c r="F62" s="51">
        <f t="shared" si="9"/>
        <v>26</v>
      </c>
      <c r="G62" s="51">
        <f t="shared" si="9"/>
        <v>16</v>
      </c>
      <c r="H62" s="51">
        <f t="shared" si="9"/>
        <v>13</v>
      </c>
      <c r="I62" s="51">
        <f t="shared" si="9"/>
        <v>10</v>
      </c>
      <c r="J62" s="51">
        <f t="shared" si="9"/>
        <v>16</v>
      </c>
      <c r="K62" s="51">
        <f t="shared" si="9"/>
        <v>13</v>
      </c>
      <c r="L62" s="51">
        <f t="shared" si="9"/>
        <v>20</v>
      </c>
      <c r="M62" s="51">
        <f t="shared" si="10"/>
        <v>20</v>
      </c>
      <c r="N62" s="51">
        <f t="shared" si="10"/>
        <v>15</v>
      </c>
      <c r="O62" s="51">
        <f t="shared" si="10"/>
        <v>10</v>
      </c>
      <c r="P62" s="51">
        <f t="shared" si="10"/>
        <v>1</v>
      </c>
      <c r="Q62" s="51">
        <f t="shared" si="10"/>
        <v>4</v>
      </c>
      <c r="R62" s="51">
        <f t="shared" si="10"/>
        <v>18</v>
      </c>
      <c r="S62" s="51">
        <f t="shared" si="10"/>
        <v>22</v>
      </c>
      <c r="T62" s="51">
        <f t="shared" si="10"/>
        <v>28</v>
      </c>
      <c r="U62" s="51">
        <f t="shared" si="10"/>
        <v>9</v>
      </c>
      <c r="V62" s="51">
        <f t="shared" si="10"/>
        <v>17</v>
      </c>
      <c r="W62" s="51">
        <f t="shared" si="10"/>
        <v>9</v>
      </c>
      <c r="X62" s="51">
        <f t="shared" si="10"/>
        <v>37</v>
      </c>
      <c r="Y62" s="51">
        <f t="shared" si="10"/>
        <v>26</v>
      </c>
      <c r="Z62" s="51">
        <f t="shared" si="10"/>
        <v>7</v>
      </c>
      <c r="AA62" s="51">
        <f t="shared" si="8"/>
        <v>369</v>
      </c>
    </row>
    <row r="63" spans="2:27">
      <c r="B63" s="51">
        <v>14</v>
      </c>
      <c r="C63" t="str">
        <f t="shared" si="9"/>
        <v>Hillside Green</v>
      </c>
      <c r="D63" s="51">
        <f t="shared" si="9"/>
        <v>9</v>
      </c>
      <c r="E63" s="51">
        <f t="shared" si="9"/>
        <v>26</v>
      </c>
      <c r="F63" s="51">
        <f t="shared" si="9"/>
        <v>31</v>
      </c>
      <c r="G63" s="51">
        <f t="shared" si="9"/>
        <v>7</v>
      </c>
      <c r="H63" s="51">
        <f t="shared" si="9"/>
        <v>26</v>
      </c>
      <c r="I63" s="51">
        <f t="shared" si="9"/>
        <v>21</v>
      </c>
      <c r="J63" s="51">
        <f t="shared" si="9"/>
        <v>20</v>
      </c>
      <c r="K63" s="51">
        <f t="shared" si="9"/>
        <v>19</v>
      </c>
      <c r="L63" s="51">
        <f t="shared" si="9"/>
        <v>2</v>
      </c>
      <c r="M63" s="51">
        <f t="shared" si="10"/>
        <v>10</v>
      </c>
      <c r="N63" s="51">
        <f t="shared" si="10"/>
        <v>18</v>
      </c>
      <c r="O63" s="51">
        <f t="shared" si="10"/>
        <v>16</v>
      </c>
      <c r="P63" s="51">
        <f t="shared" si="10"/>
        <v>25</v>
      </c>
      <c r="Q63" s="51">
        <f t="shared" si="10"/>
        <v>17</v>
      </c>
      <c r="R63" s="51">
        <f t="shared" si="10"/>
        <v>10</v>
      </c>
      <c r="S63" s="51">
        <f t="shared" si="10"/>
        <v>3</v>
      </c>
      <c r="T63" s="51">
        <f t="shared" si="10"/>
        <v>1</v>
      </c>
      <c r="U63" s="51">
        <f t="shared" si="10"/>
        <v>31</v>
      </c>
      <c r="V63" s="51">
        <f t="shared" si="10"/>
        <v>24</v>
      </c>
      <c r="W63" s="51">
        <f t="shared" si="10"/>
        <v>1</v>
      </c>
      <c r="X63" s="51">
        <f t="shared" si="10"/>
        <v>4</v>
      </c>
      <c r="Y63" s="51">
        <f t="shared" si="10"/>
        <v>27</v>
      </c>
      <c r="Z63" s="51">
        <f t="shared" si="10"/>
        <v>23</v>
      </c>
      <c r="AA63" s="51">
        <f t="shared" si="8"/>
        <v>371</v>
      </c>
    </row>
    <row r="64" spans="2:27">
      <c r="B64" s="51">
        <v>15</v>
      </c>
      <c r="C64" t="str">
        <f t="shared" si="9"/>
        <v>Saline Middle School</v>
      </c>
      <c r="D64" s="51">
        <f t="shared" si="9"/>
        <v>3</v>
      </c>
      <c r="E64" s="51">
        <f t="shared" si="9"/>
        <v>17</v>
      </c>
      <c r="F64" s="51">
        <f t="shared" si="9"/>
        <v>8</v>
      </c>
      <c r="G64" s="51">
        <f t="shared" si="9"/>
        <v>15</v>
      </c>
      <c r="H64" s="51">
        <f t="shared" si="9"/>
        <v>17</v>
      </c>
      <c r="I64" s="51">
        <f t="shared" si="9"/>
        <v>24</v>
      </c>
      <c r="J64" s="51">
        <f t="shared" si="9"/>
        <v>6</v>
      </c>
      <c r="K64" s="51">
        <f t="shared" si="9"/>
        <v>22</v>
      </c>
      <c r="L64" s="51">
        <f t="shared" si="9"/>
        <v>25</v>
      </c>
      <c r="M64" s="51">
        <f t="shared" si="10"/>
        <v>17</v>
      </c>
      <c r="N64" s="51">
        <f t="shared" si="10"/>
        <v>14</v>
      </c>
      <c r="O64" s="51">
        <f t="shared" si="10"/>
        <v>31</v>
      </c>
      <c r="P64" s="51">
        <f t="shared" si="10"/>
        <v>12</v>
      </c>
      <c r="Q64" s="51">
        <f t="shared" si="10"/>
        <v>1</v>
      </c>
      <c r="R64" s="51">
        <f t="shared" si="10"/>
        <v>30</v>
      </c>
      <c r="S64" s="51">
        <f t="shared" si="10"/>
        <v>4</v>
      </c>
      <c r="T64" s="51">
        <f t="shared" si="10"/>
        <v>8</v>
      </c>
      <c r="U64" s="51">
        <f t="shared" si="10"/>
        <v>30</v>
      </c>
      <c r="V64" s="51">
        <f t="shared" si="10"/>
        <v>29</v>
      </c>
      <c r="W64" s="51">
        <f t="shared" si="10"/>
        <v>17</v>
      </c>
      <c r="X64" s="51">
        <f t="shared" si="10"/>
        <v>26</v>
      </c>
      <c r="Y64" s="51">
        <f t="shared" si="10"/>
        <v>3</v>
      </c>
      <c r="Z64" s="51">
        <f t="shared" si="10"/>
        <v>19</v>
      </c>
      <c r="AA64" s="51">
        <f t="shared" si="8"/>
        <v>378</v>
      </c>
    </row>
    <row r="65" spans="2:27">
      <c r="B65" s="51">
        <v>16</v>
      </c>
      <c r="C65" t="str">
        <f t="shared" si="9"/>
        <v>Thunder Bay Jr. High</v>
      </c>
      <c r="D65" s="51">
        <f t="shared" si="9"/>
        <v>11</v>
      </c>
      <c r="E65" s="51">
        <f t="shared" si="9"/>
        <v>20</v>
      </c>
      <c r="F65" s="51">
        <f t="shared" si="9"/>
        <v>19</v>
      </c>
      <c r="G65" s="51">
        <f t="shared" si="9"/>
        <v>8</v>
      </c>
      <c r="H65" s="51">
        <f t="shared" si="9"/>
        <v>23</v>
      </c>
      <c r="I65" s="51">
        <f t="shared" si="9"/>
        <v>14</v>
      </c>
      <c r="J65" s="51">
        <f t="shared" si="9"/>
        <v>24</v>
      </c>
      <c r="K65" s="51">
        <f t="shared" si="9"/>
        <v>14</v>
      </c>
      <c r="L65" s="51">
        <f t="shared" si="9"/>
        <v>6</v>
      </c>
      <c r="M65" s="51">
        <f t="shared" si="10"/>
        <v>21</v>
      </c>
      <c r="N65" s="51">
        <f t="shared" si="10"/>
        <v>21</v>
      </c>
      <c r="O65" s="51">
        <f t="shared" si="10"/>
        <v>11</v>
      </c>
      <c r="P65" s="51">
        <f t="shared" si="10"/>
        <v>22</v>
      </c>
      <c r="Q65" s="51">
        <f t="shared" si="10"/>
        <v>11</v>
      </c>
      <c r="R65" s="51">
        <f t="shared" si="10"/>
        <v>28</v>
      </c>
      <c r="S65" s="51">
        <f t="shared" si="10"/>
        <v>18</v>
      </c>
      <c r="T65" s="51">
        <f t="shared" si="10"/>
        <v>27</v>
      </c>
      <c r="U65" s="51">
        <f t="shared" si="10"/>
        <v>20</v>
      </c>
      <c r="V65" s="51">
        <f t="shared" si="10"/>
        <v>2</v>
      </c>
      <c r="W65" s="51">
        <f t="shared" si="10"/>
        <v>23</v>
      </c>
      <c r="X65" s="51">
        <f t="shared" si="10"/>
        <v>20</v>
      </c>
      <c r="Y65" s="51">
        <f t="shared" si="10"/>
        <v>25</v>
      </c>
      <c r="Z65" s="51">
        <f t="shared" si="10"/>
        <v>9</v>
      </c>
      <c r="AA65" s="51">
        <f t="shared" si="8"/>
        <v>397</v>
      </c>
    </row>
    <row r="66" spans="2:27">
      <c r="B66" s="51">
        <v>17</v>
      </c>
      <c r="C66" t="str">
        <f t="shared" si="9"/>
        <v>Davis Jr. High Red</v>
      </c>
      <c r="D66" s="51">
        <f t="shared" si="9"/>
        <v>20</v>
      </c>
      <c r="E66" s="51">
        <f t="shared" si="9"/>
        <v>18</v>
      </c>
      <c r="F66" s="51">
        <f t="shared" si="9"/>
        <v>10</v>
      </c>
      <c r="G66" s="51">
        <f t="shared" si="9"/>
        <v>20</v>
      </c>
      <c r="H66" s="51">
        <f t="shared" si="9"/>
        <v>27</v>
      </c>
      <c r="I66" s="51">
        <f t="shared" si="9"/>
        <v>5</v>
      </c>
      <c r="J66" s="51">
        <f t="shared" si="9"/>
        <v>3</v>
      </c>
      <c r="K66" s="51">
        <f t="shared" si="9"/>
        <v>33</v>
      </c>
      <c r="L66" s="51">
        <f t="shared" si="9"/>
        <v>15</v>
      </c>
      <c r="M66" s="51">
        <f t="shared" si="10"/>
        <v>36</v>
      </c>
      <c r="N66" s="51">
        <f t="shared" si="10"/>
        <v>28</v>
      </c>
      <c r="O66" s="51">
        <f t="shared" si="10"/>
        <v>9</v>
      </c>
      <c r="P66" s="51">
        <f t="shared" si="10"/>
        <v>6</v>
      </c>
      <c r="Q66" s="51">
        <f t="shared" si="10"/>
        <v>23</v>
      </c>
      <c r="R66" s="51">
        <f t="shared" si="10"/>
        <v>14</v>
      </c>
      <c r="S66" s="51">
        <f t="shared" si="10"/>
        <v>16</v>
      </c>
      <c r="T66" s="51">
        <f t="shared" si="10"/>
        <v>12</v>
      </c>
      <c r="U66" s="51">
        <f t="shared" si="10"/>
        <v>4</v>
      </c>
      <c r="V66" s="51">
        <f t="shared" si="10"/>
        <v>23</v>
      </c>
      <c r="W66" s="51">
        <f t="shared" si="10"/>
        <v>11</v>
      </c>
      <c r="X66" s="51">
        <f t="shared" si="10"/>
        <v>37</v>
      </c>
      <c r="Y66" s="51">
        <f t="shared" si="10"/>
        <v>23</v>
      </c>
      <c r="Z66" s="51">
        <f t="shared" si="10"/>
        <v>17</v>
      </c>
      <c r="AA66" s="51">
        <f t="shared" si="8"/>
        <v>410</v>
      </c>
    </row>
    <row r="67" spans="2:27">
      <c r="B67" s="51">
        <v>18</v>
      </c>
      <c r="C67" t="str">
        <f t="shared" si="9"/>
        <v>Larson Blue</v>
      </c>
      <c r="D67" s="51">
        <f t="shared" si="9"/>
        <v>12</v>
      </c>
      <c r="E67" s="51">
        <f t="shared" si="9"/>
        <v>25</v>
      </c>
      <c r="F67" s="51">
        <f t="shared" si="9"/>
        <v>4</v>
      </c>
      <c r="G67" s="51">
        <f t="shared" si="9"/>
        <v>36</v>
      </c>
      <c r="H67" s="51">
        <f t="shared" si="9"/>
        <v>18</v>
      </c>
      <c r="I67" s="51">
        <f t="shared" si="9"/>
        <v>26</v>
      </c>
      <c r="J67" s="51">
        <f t="shared" si="9"/>
        <v>23</v>
      </c>
      <c r="K67" s="51">
        <f t="shared" si="9"/>
        <v>21</v>
      </c>
      <c r="L67" s="51">
        <f t="shared" si="9"/>
        <v>26</v>
      </c>
      <c r="M67" s="51">
        <f t="shared" si="10"/>
        <v>18</v>
      </c>
      <c r="N67" s="51">
        <f t="shared" si="10"/>
        <v>20</v>
      </c>
      <c r="O67" s="51">
        <f t="shared" si="10"/>
        <v>14</v>
      </c>
      <c r="P67" s="51">
        <f t="shared" si="10"/>
        <v>3</v>
      </c>
      <c r="Q67" s="51">
        <f t="shared" si="10"/>
        <v>6</v>
      </c>
      <c r="R67" s="51">
        <f t="shared" si="10"/>
        <v>12</v>
      </c>
      <c r="S67" s="51">
        <f t="shared" si="10"/>
        <v>21</v>
      </c>
      <c r="T67" s="51">
        <f t="shared" si="10"/>
        <v>10</v>
      </c>
      <c r="U67" s="51">
        <f t="shared" si="10"/>
        <v>26</v>
      </c>
      <c r="V67" s="51">
        <f t="shared" si="10"/>
        <v>20</v>
      </c>
      <c r="W67" s="51">
        <f t="shared" si="10"/>
        <v>24</v>
      </c>
      <c r="X67" s="51">
        <f t="shared" si="10"/>
        <v>21</v>
      </c>
      <c r="Y67" s="51">
        <f t="shared" si="10"/>
        <v>5</v>
      </c>
      <c r="Z67" s="51">
        <f t="shared" si="10"/>
        <v>21</v>
      </c>
      <c r="AA67" s="51">
        <f t="shared" si="8"/>
        <v>412</v>
      </c>
    </row>
    <row r="68" spans="2:27">
      <c r="B68" s="51">
        <v>19</v>
      </c>
      <c r="C68" t="str">
        <f t="shared" si="9"/>
        <v>Power Upper Elementary</v>
      </c>
      <c r="D68" s="51">
        <f t="shared" si="9"/>
        <v>16</v>
      </c>
      <c r="E68" s="51">
        <f t="shared" si="9"/>
        <v>7</v>
      </c>
      <c r="F68" s="51">
        <f t="shared" si="9"/>
        <v>29</v>
      </c>
      <c r="G68" s="51">
        <f t="shared" si="9"/>
        <v>23</v>
      </c>
      <c r="H68" s="51">
        <f t="shared" si="9"/>
        <v>10</v>
      </c>
      <c r="I68" s="51">
        <f t="shared" si="9"/>
        <v>30</v>
      </c>
      <c r="J68" s="51">
        <f t="shared" si="9"/>
        <v>29</v>
      </c>
      <c r="K68" s="51">
        <f t="shared" si="9"/>
        <v>24</v>
      </c>
      <c r="L68" s="51">
        <f t="shared" si="9"/>
        <v>24</v>
      </c>
      <c r="M68" s="51">
        <f t="shared" si="10"/>
        <v>1</v>
      </c>
      <c r="N68" s="51">
        <f t="shared" si="10"/>
        <v>6</v>
      </c>
      <c r="O68" s="51">
        <f t="shared" si="10"/>
        <v>18</v>
      </c>
      <c r="P68" s="51">
        <f t="shared" si="10"/>
        <v>17</v>
      </c>
      <c r="Q68" s="51">
        <f t="shared" si="10"/>
        <v>21</v>
      </c>
      <c r="R68" s="51">
        <f t="shared" si="10"/>
        <v>32</v>
      </c>
      <c r="S68" s="51">
        <f t="shared" si="10"/>
        <v>37</v>
      </c>
      <c r="T68" s="51">
        <f t="shared" si="10"/>
        <v>7</v>
      </c>
      <c r="U68" s="51">
        <f t="shared" si="10"/>
        <v>29</v>
      </c>
      <c r="V68" s="51">
        <f t="shared" si="10"/>
        <v>18</v>
      </c>
      <c r="W68" s="51">
        <f t="shared" si="10"/>
        <v>4</v>
      </c>
      <c r="X68" s="51">
        <f t="shared" si="10"/>
        <v>9</v>
      </c>
      <c r="Y68" s="51">
        <f t="shared" si="10"/>
        <v>20</v>
      </c>
      <c r="Z68" s="51">
        <f t="shared" si="10"/>
        <v>12</v>
      </c>
      <c r="AA68" s="51">
        <f t="shared" si="8"/>
        <v>423</v>
      </c>
    </row>
    <row r="69" spans="2:27">
      <c r="B69" s="51">
        <v>20</v>
      </c>
      <c r="C69" t="str">
        <f t="shared" si="9"/>
        <v>Scranton Middle School</v>
      </c>
      <c r="D69" s="51">
        <f t="shared" si="9"/>
        <v>10</v>
      </c>
      <c r="E69" s="51">
        <f t="shared" si="9"/>
        <v>28</v>
      </c>
      <c r="F69" s="51">
        <f t="shared" si="9"/>
        <v>13</v>
      </c>
      <c r="G69" s="51">
        <f t="shared" si="9"/>
        <v>5</v>
      </c>
      <c r="H69" s="51">
        <f t="shared" si="9"/>
        <v>9</v>
      </c>
      <c r="I69" s="51">
        <f t="shared" si="9"/>
        <v>29</v>
      </c>
      <c r="J69" s="51">
        <f t="shared" si="9"/>
        <v>32</v>
      </c>
      <c r="K69" s="51">
        <f t="shared" si="9"/>
        <v>25</v>
      </c>
      <c r="L69" s="51">
        <f t="shared" si="9"/>
        <v>29</v>
      </c>
      <c r="M69" s="51">
        <f t="shared" si="10"/>
        <v>6</v>
      </c>
      <c r="N69" s="51">
        <f t="shared" si="10"/>
        <v>19</v>
      </c>
      <c r="O69" s="51">
        <f t="shared" si="10"/>
        <v>25</v>
      </c>
      <c r="P69" s="51">
        <f t="shared" si="10"/>
        <v>16</v>
      </c>
      <c r="Q69" s="51">
        <f t="shared" si="10"/>
        <v>12</v>
      </c>
      <c r="R69" s="51">
        <f t="shared" si="10"/>
        <v>33</v>
      </c>
      <c r="S69" s="51">
        <f t="shared" si="10"/>
        <v>32</v>
      </c>
      <c r="T69" s="51">
        <f t="shared" si="10"/>
        <v>4</v>
      </c>
      <c r="U69" s="51">
        <f t="shared" si="10"/>
        <v>24</v>
      </c>
      <c r="V69" s="51">
        <f t="shared" si="10"/>
        <v>19</v>
      </c>
      <c r="W69" s="51">
        <f t="shared" si="10"/>
        <v>21</v>
      </c>
      <c r="X69" s="51">
        <f t="shared" si="10"/>
        <v>16</v>
      </c>
      <c r="Y69" s="51">
        <f t="shared" si="10"/>
        <v>31</v>
      </c>
      <c r="Z69" s="51">
        <f t="shared" si="10"/>
        <v>22</v>
      </c>
      <c r="AA69" s="51">
        <f t="shared" si="8"/>
        <v>460</v>
      </c>
    </row>
    <row r="70" spans="2:27">
      <c r="B70" s="51">
        <v>21</v>
      </c>
      <c r="C70" t="str">
        <f t="shared" ref="C70:L79" si="11">INDEX(C$5:C$44,MATCH($B70,$AF$5:$AF$44,0))</f>
        <v>L’Anse Creuse Middle School South Gold</v>
      </c>
      <c r="D70" s="51">
        <f t="shared" si="11"/>
        <v>37</v>
      </c>
      <c r="E70" s="51">
        <f t="shared" si="11"/>
        <v>21</v>
      </c>
      <c r="F70" s="51">
        <f t="shared" si="11"/>
        <v>21</v>
      </c>
      <c r="G70" s="51">
        <f t="shared" si="11"/>
        <v>12</v>
      </c>
      <c r="H70" s="51">
        <f t="shared" si="11"/>
        <v>37</v>
      </c>
      <c r="I70" s="51">
        <f t="shared" si="11"/>
        <v>33</v>
      </c>
      <c r="J70" s="51">
        <f t="shared" si="11"/>
        <v>11</v>
      </c>
      <c r="K70" s="51">
        <f t="shared" si="11"/>
        <v>10</v>
      </c>
      <c r="L70" s="51">
        <f t="shared" si="11"/>
        <v>1</v>
      </c>
      <c r="M70" s="51">
        <f t="shared" ref="M70:Z79" si="12">INDEX(M$5:M$44,MATCH($B70,$AF$5:$AF$44,0))</f>
        <v>16</v>
      </c>
      <c r="N70" s="51">
        <f t="shared" si="12"/>
        <v>32</v>
      </c>
      <c r="O70" s="51">
        <f t="shared" si="12"/>
        <v>33</v>
      </c>
      <c r="P70" s="51">
        <f t="shared" si="12"/>
        <v>23</v>
      </c>
      <c r="Q70" s="51">
        <f t="shared" si="12"/>
        <v>31</v>
      </c>
      <c r="R70" s="51">
        <f t="shared" si="12"/>
        <v>15</v>
      </c>
      <c r="S70" s="51">
        <f t="shared" si="12"/>
        <v>6</v>
      </c>
      <c r="T70" s="51">
        <f t="shared" si="12"/>
        <v>22</v>
      </c>
      <c r="U70" s="51">
        <f t="shared" si="12"/>
        <v>14</v>
      </c>
      <c r="V70" s="51">
        <f t="shared" si="12"/>
        <v>25</v>
      </c>
      <c r="W70" s="51">
        <f t="shared" si="12"/>
        <v>27</v>
      </c>
      <c r="X70" s="51">
        <f t="shared" si="12"/>
        <v>13</v>
      </c>
      <c r="Y70" s="51">
        <f t="shared" si="12"/>
        <v>14</v>
      </c>
      <c r="Z70" s="51">
        <f t="shared" si="12"/>
        <v>20</v>
      </c>
      <c r="AA70" s="51">
        <f t="shared" si="8"/>
        <v>474</v>
      </c>
    </row>
    <row r="71" spans="2:27">
      <c r="B71" s="51">
        <v>22</v>
      </c>
      <c r="C71" t="str">
        <f t="shared" si="11"/>
        <v>Canton Charter Academy White</v>
      </c>
      <c r="D71" s="51">
        <f t="shared" si="11"/>
        <v>14</v>
      </c>
      <c r="E71" s="51">
        <f t="shared" si="11"/>
        <v>23</v>
      </c>
      <c r="F71" s="51">
        <f t="shared" si="11"/>
        <v>24</v>
      </c>
      <c r="G71" s="51">
        <f t="shared" si="11"/>
        <v>26</v>
      </c>
      <c r="H71" s="51">
        <f t="shared" si="11"/>
        <v>16</v>
      </c>
      <c r="I71" s="51">
        <f t="shared" si="11"/>
        <v>2</v>
      </c>
      <c r="J71" s="51">
        <f t="shared" si="11"/>
        <v>28</v>
      </c>
      <c r="K71" s="51">
        <f t="shared" si="11"/>
        <v>15</v>
      </c>
      <c r="L71" s="51">
        <f t="shared" si="11"/>
        <v>30</v>
      </c>
      <c r="M71" s="51">
        <f t="shared" si="12"/>
        <v>13</v>
      </c>
      <c r="N71" s="51">
        <f t="shared" si="12"/>
        <v>22</v>
      </c>
      <c r="O71" s="51">
        <f t="shared" si="12"/>
        <v>29</v>
      </c>
      <c r="P71" s="51">
        <f t="shared" si="12"/>
        <v>33</v>
      </c>
      <c r="Q71" s="51">
        <f t="shared" si="12"/>
        <v>25</v>
      </c>
      <c r="R71" s="51">
        <f t="shared" si="12"/>
        <v>23</v>
      </c>
      <c r="S71" s="51">
        <f t="shared" si="12"/>
        <v>19</v>
      </c>
      <c r="T71" s="51">
        <f t="shared" si="12"/>
        <v>24</v>
      </c>
      <c r="U71" s="51">
        <f t="shared" si="12"/>
        <v>19</v>
      </c>
      <c r="V71" s="51">
        <f t="shared" si="12"/>
        <v>28</v>
      </c>
      <c r="W71" s="51">
        <f t="shared" si="12"/>
        <v>15</v>
      </c>
      <c r="X71" s="51">
        <f t="shared" si="12"/>
        <v>15</v>
      </c>
      <c r="Y71" s="51">
        <f t="shared" si="12"/>
        <v>28</v>
      </c>
      <c r="Z71" s="51">
        <f t="shared" si="12"/>
        <v>8</v>
      </c>
      <c r="AA71" s="51">
        <f t="shared" si="8"/>
        <v>479</v>
      </c>
    </row>
    <row r="72" spans="2:27">
      <c r="B72" s="51">
        <v>23</v>
      </c>
      <c r="C72" t="e">
        <f t="shared" si="11"/>
        <v>#N/A</v>
      </c>
      <c r="D72" s="51" t="e">
        <f t="shared" si="11"/>
        <v>#N/A</v>
      </c>
      <c r="E72" s="51" t="e">
        <f t="shared" si="11"/>
        <v>#N/A</v>
      </c>
      <c r="F72" s="51" t="e">
        <f t="shared" si="11"/>
        <v>#N/A</v>
      </c>
      <c r="G72" s="51" t="e">
        <f t="shared" si="11"/>
        <v>#N/A</v>
      </c>
      <c r="H72" s="51" t="e">
        <f t="shared" si="11"/>
        <v>#N/A</v>
      </c>
      <c r="I72" s="51" t="e">
        <f t="shared" si="11"/>
        <v>#N/A</v>
      </c>
      <c r="J72" s="51" t="e">
        <f t="shared" si="11"/>
        <v>#N/A</v>
      </c>
      <c r="K72" s="51" t="e">
        <f t="shared" si="11"/>
        <v>#N/A</v>
      </c>
      <c r="L72" s="51" t="e">
        <f t="shared" si="11"/>
        <v>#N/A</v>
      </c>
      <c r="M72" s="51" t="e">
        <f t="shared" si="12"/>
        <v>#N/A</v>
      </c>
      <c r="N72" s="51" t="e">
        <f t="shared" si="12"/>
        <v>#N/A</v>
      </c>
      <c r="O72" s="51" t="e">
        <f t="shared" si="12"/>
        <v>#N/A</v>
      </c>
      <c r="P72" s="51" t="e">
        <f t="shared" si="12"/>
        <v>#N/A</v>
      </c>
      <c r="Q72" s="51" t="e">
        <f t="shared" si="12"/>
        <v>#N/A</v>
      </c>
      <c r="R72" s="51" t="e">
        <f t="shared" si="12"/>
        <v>#N/A</v>
      </c>
      <c r="S72" s="51" t="e">
        <f t="shared" si="12"/>
        <v>#N/A</v>
      </c>
      <c r="T72" s="51" t="e">
        <f t="shared" si="12"/>
        <v>#N/A</v>
      </c>
      <c r="U72" s="51" t="e">
        <f t="shared" si="12"/>
        <v>#N/A</v>
      </c>
      <c r="V72" s="51" t="e">
        <f t="shared" si="12"/>
        <v>#N/A</v>
      </c>
      <c r="W72" s="51" t="e">
        <f t="shared" si="12"/>
        <v>#N/A</v>
      </c>
      <c r="X72" s="51" t="e">
        <f t="shared" si="12"/>
        <v>#N/A</v>
      </c>
      <c r="Y72" s="51" t="e">
        <f t="shared" si="12"/>
        <v>#N/A</v>
      </c>
      <c r="Z72" s="51" t="e">
        <f t="shared" si="12"/>
        <v>#N/A</v>
      </c>
      <c r="AA72" s="51" t="e">
        <f t="shared" si="8"/>
        <v>#N/A</v>
      </c>
    </row>
    <row r="73" spans="2:27">
      <c r="B73" s="51">
        <v>24</v>
      </c>
      <c r="C73" t="str">
        <f t="shared" si="11"/>
        <v>BCS Gold</v>
      </c>
      <c r="D73" s="51">
        <f t="shared" si="11"/>
        <v>29</v>
      </c>
      <c r="E73" s="51">
        <f t="shared" si="11"/>
        <v>16</v>
      </c>
      <c r="F73" s="51">
        <f t="shared" si="11"/>
        <v>27</v>
      </c>
      <c r="G73" s="51">
        <f t="shared" si="11"/>
        <v>36</v>
      </c>
      <c r="H73" s="51">
        <f t="shared" si="11"/>
        <v>5</v>
      </c>
      <c r="I73" s="51">
        <f t="shared" si="11"/>
        <v>11</v>
      </c>
      <c r="J73" s="51">
        <f t="shared" si="11"/>
        <v>26</v>
      </c>
      <c r="K73" s="51">
        <f t="shared" si="11"/>
        <v>29</v>
      </c>
      <c r="L73" s="51">
        <f t="shared" si="11"/>
        <v>19</v>
      </c>
      <c r="M73" s="51">
        <f t="shared" si="12"/>
        <v>37</v>
      </c>
      <c r="N73" s="51">
        <f t="shared" si="12"/>
        <v>26</v>
      </c>
      <c r="O73" s="51">
        <f t="shared" si="12"/>
        <v>21</v>
      </c>
      <c r="P73" s="51">
        <f t="shared" si="12"/>
        <v>20</v>
      </c>
      <c r="Q73" s="51">
        <f t="shared" si="12"/>
        <v>24</v>
      </c>
      <c r="R73" s="51">
        <f t="shared" si="12"/>
        <v>34</v>
      </c>
      <c r="S73" s="51">
        <f t="shared" si="12"/>
        <v>27</v>
      </c>
      <c r="T73" s="51">
        <f t="shared" si="12"/>
        <v>6</v>
      </c>
      <c r="U73" s="51">
        <f t="shared" si="12"/>
        <v>16</v>
      </c>
      <c r="V73" s="51">
        <f t="shared" si="12"/>
        <v>31</v>
      </c>
      <c r="W73" s="51">
        <f t="shared" si="12"/>
        <v>8</v>
      </c>
      <c r="X73" s="51">
        <f t="shared" si="12"/>
        <v>5</v>
      </c>
      <c r="Y73" s="51">
        <f t="shared" si="12"/>
        <v>8</v>
      </c>
      <c r="Z73" s="51">
        <f t="shared" si="12"/>
        <v>28</v>
      </c>
      <c r="AA73" s="51">
        <f t="shared" si="8"/>
        <v>489</v>
      </c>
    </row>
    <row r="74" spans="2:27">
      <c r="B74" s="51">
        <v>25</v>
      </c>
      <c r="C74" t="str">
        <f t="shared" si="11"/>
        <v>Millington Jr. High</v>
      </c>
      <c r="D74" s="51">
        <f t="shared" si="11"/>
        <v>15</v>
      </c>
      <c r="E74" s="51">
        <f t="shared" si="11"/>
        <v>32</v>
      </c>
      <c r="F74" s="51">
        <f t="shared" si="11"/>
        <v>30</v>
      </c>
      <c r="G74" s="51">
        <f t="shared" si="11"/>
        <v>11</v>
      </c>
      <c r="H74" s="51">
        <f t="shared" si="11"/>
        <v>32</v>
      </c>
      <c r="I74" s="51">
        <f t="shared" si="11"/>
        <v>16</v>
      </c>
      <c r="J74" s="51">
        <f t="shared" si="11"/>
        <v>14</v>
      </c>
      <c r="K74" s="51">
        <f t="shared" si="11"/>
        <v>8</v>
      </c>
      <c r="L74" s="51">
        <f t="shared" si="11"/>
        <v>18</v>
      </c>
      <c r="M74" s="51">
        <f t="shared" si="12"/>
        <v>37</v>
      </c>
      <c r="N74" s="51">
        <f t="shared" si="12"/>
        <v>17</v>
      </c>
      <c r="O74" s="51">
        <f t="shared" si="12"/>
        <v>24</v>
      </c>
      <c r="P74" s="51">
        <f t="shared" si="12"/>
        <v>31</v>
      </c>
      <c r="Q74" s="51">
        <f t="shared" si="12"/>
        <v>30</v>
      </c>
      <c r="R74" s="51">
        <f t="shared" si="12"/>
        <v>16</v>
      </c>
      <c r="S74" s="51">
        <f t="shared" si="12"/>
        <v>13</v>
      </c>
      <c r="T74" s="51">
        <f t="shared" si="12"/>
        <v>26</v>
      </c>
      <c r="U74" s="51">
        <f t="shared" si="12"/>
        <v>25</v>
      </c>
      <c r="V74" s="51">
        <f t="shared" si="12"/>
        <v>6</v>
      </c>
      <c r="W74" s="51">
        <f t="shared" si="12"/>
        <v>31</v>
      </c>
      <c r="X74" s="51">
        <f t="shared" si="12"/>
        <v>8</v>
      </c>
      <c r="Y74" s="51">
        <f t="shared" si="12"/>
        <v>24</v>
      </c>
      <c r="Z74" s="51">
        <f t="shared" si="12"/>
        <v>32</v>
      </c>
      <c r="AA74" s="51">
        <f t="shared" si="8"/>
        <v>496</v>
      </c>
    </row>
    <row r="75" spans="2:27">
      <c r="B75" s="51">
        <v>26</v>
      </c>
      <c r="C75" t="str">
        <f t="shared" si="11"/>
        <v>Larson Red</v>
      </c>
      <c r="D75" s="51">
        <f t="shared" si="11"/>
        <v>7</v>
      </c>
      <c r="E75" s="51">
        <f t="shared" si="11"/>
        <v>34</v>
      </c>
      <c r="F75" s="51">
        <f t="shared" si="11"/>
        <v>11</v>
      </c>
      <c r="G75" s="51">
        <f t="shared" si="11"/>
        <v>28</v>
      </c>
      <c r="H75" s="51">
        <f t="shared" si="11"/>
        <v>15</v>
      </c>
      <c r="I75" s="51">
        <f t="shared" si="11"/>
        <v>27</v>
      </c>
      <c r="J75" s="51">
        <f t="shared" si="11"/>
        <v>35</v>
      </c>
      <c r="K75" s="51">
        <f t="shared" si="11"/>
        <v>5</v>
      </c>
      <c r="L75" s="51">
        <f t="shared" si="11"/>
        <v>28</v>
      </c>
      <c r="M75" s="51">
        <f t="shared" si="12"/>
        <v>26</v>
      </c>
      <c r="N75" s="51">
        <f t="shared" si="12"/>
        <v>16</v>
      </c>
      <c r="O75" s="51">
        <f t="shared" si="12"/>
        <v>17</v>
      </c>
      <c r="P75" s="51">
        <f t="shared" si="12"/>
        <v>28</v>
      </c>
      <c r="Q75" s="51">
        <f t="shared" si="12"/>
        <v>27</v>
      </c>
      <c r="R75" s="51">
        <f t="shared" si="12"/>
        <v>26</v>
      </c>
      <c r="S75" s="51">
        <f t="shared" si="12"/>
        <v>15</v>
      </c>
      <c r="T75" s="51">
        <f t="shared" si="12"/>
        <v>17</v>
      </c>
      <c r="U75" s="51">
        <f t="shared" si="12"/>
        <v>27</v>
      </c>
      <c r="V75" s="51">
        <f t="shared" si="12"/>
        <v>13</v>
      </c>
      <c r="W75" s="51">
        <f t="shared" si="12"/>
        <v>33</v>
      </c>
      <c r="X75" s="51">
        <f t="shared" si="12"/>
        <v>23</v>
      </c>
      <c r="Y75" s="51">
        <f t="shared" si="12"/>
        <v>17</v>
      </c>
      <c r="Z75" s="51">
        <f t="shared" si="12"/>
        <v>30</v>
      </c>
      <c r="AA75" s="51">
        <f t="shared" si="8"/>
        <v>505</v>
      </c>
    </row>
    <row r="76" spans="2:27">
      <c r="B76" s="51">
        <v>27</v>
      </c>
      <c r="C76" t="str">
        <f t="shared" si="11"/>
        <v>St. Lorenz Lutheran School</v>
      </c>
      <c r="D76" s="51">
        <f t="shared" si="11"/>
        <v>2</v>
      </c>
      <c r="E76" s="51">
        <f t="shared" si="11"/>
        <v>30</v>
      </c>
      <c r="F76" s="51">
        <f t="shared" si="11"/>
        <v>25</v>
      </c>
      <c r="G76" s="51">
        <f t="shared" si="11"/>
        <v>17</v>
      </c>
      <c r="H76" s="51">
        <f t="shared" si="11"/>
        <v>12</v>
      </c>
      <c r="I76" s="51">
        <f t="shared" si="11"/>
        <v>22</v>
      </c>
      <c r="J76" s="51">
        <f t="shared" si="11"/>
        <v>30</v>
      </c>
      <c r="K76" s="51">
        <f t="shared" si="11"/>
        <v>23</v>
      </c>
      <c r="L76" s="51">
        <f t="shared" si="11"/>
        <v>10</v>
      </c>
      <c r="M76" s="51">
        <f t="shared" si="12"/>
        <v>29</v>
      </c>
      <c r="N76" s="51">
        <f t="shared" si="12"/>
        <v>27</v>
      </c>
      <c r="O76" s="51">
        <f t="shared" si="12"/>
        <v>23</v>
      </c>
      <c r="P76" s="51">
        <f t="shared" si="12"/>
        <v>29</v>
      </c>
      <c r="Q76" s="51">
        <f t="shared" si="12"/>
        <v>28</v>
      </c>
      <c r="R76" s="51">
        <f t="shared" si="12"/>
        <v>13</v>
      </c>
      <c r="S76" s="51">
        <f t="shared" si="12"/>
        <v>33</v>
      </c>
      <c r="T76" s="51">
        <f t="shared" si="12"/>
        <v>18</v>
      </c>
      <c r="U76" s="51">
        <f t="shared" si="12"/>
        <v>17</v>
      </c>
      <c r="V76" s="51">
        <f t="shared" si="12"/>
        <v>32</v>
      </c>
      <c r="W76" s="51">
        <f t="shared" si="12"/>
        <v>22</v>
      </c>
      <c r="X76" s="51">
        <f t="shared" si="12"/>
        <v>3</v>
      </c>
      <c r="Y76" s="51">
        <f t="shared" si="12"/>
        <v>32</v>
      </c>
      <c r="Z76" s="51">
        <f t="shared" si="12"/>
        <v>31</v>
      </c>
      <c r="AA76" s="51">
        <f t="shared" si="8"/>
        <v>508</v>
      </c>
    </row>
    <row r="77" spans="2:27">
      <c r="B77" s="51">
        <v>28</v>
      </c>
      <c r="C77" t="str">
        <f t="shared" si="11"/>
        <v>Sacred Heart Blue</v>
      </c>
      <c r="D77" s="51">
        <f t="shared" si="11"/>
        <v>13</v>
      </c>
      <c r="E77" s="51">
        <f t="shared" si="11"/>
        <v>31</v>
      </c>
      <c r="F77" s="51">
        <f t="shared" si="11"/>
        <v>33</v>
      </c>
      <c r="G77" s="51">
        <f t="shared" si="11"/>
        <v>13</v>
      </c>
      <c r="H77" s="51">
        <f t="shared" si="11"/>
        <v>29</v>
      </c>
      <c r="I77" s="51">
        <f t="shared" si="11"/>
        <v>32</v>
      </c>
      <c r="J77" s="51">
        <f t="shared" si="11"/>
        <v>9</v>
      </c>
      <c r="K77" s="51">
        <f t="shared" si="11"/>
        <v>26</v>
      </c>
      <c r="L77" s="51">
        <f t="shared" si="11"/>
        <v>31</v>
      </c>
      <c r="M77" s="51">
        <f t="shared" si="12"/>
        <v>14</v>
      </c>
      <c r="N77" s="51">
        <f t="shared" si="12"/>
        <v>25</v>
      </c>
      <c r="O77" s="51">
        <f t="shared" si="12"/>
        <v>19</v>
      </c>
      <c r="P77" s="51">
        <f t="shared" si="12"/>
        <v>27</v>
      </c>
      <c r="Q77" s="51">
        <f t="shared" si="12"/>
        <v>32</v>
      </c>
      <c r="R77" s="51">
        <f t="shared" si="12"/>
        <v>29</v>
      </c>
      <c r="S77" s="51">
        <f t="shared" si="12"/>
        <v>28</v>
      </c>
      <c r="T77" s="51">
        <f t="shared" si="12"/>
        <v>29</v>
      </c>
      <c r="U77" s="51">
        <f t="shared" si="12"/>
        <v>34</v>
      </c>
      <c r="V77" s="51">
        <f t="shared" si="12"/>
        <v>26</v>
      </c>
      <c r="W77" s="51">
        <f t="shared" si="12"/>
        <v>32</v>
      </c>
      <c r="X77" s="51">
        <f t="shared" si="12"/>
        <v>1</v>
      </c>
      <c r="Y77" s="51">
        <f t="shared" si="12"/>
        <v>16</v>
      </c>
      <c r="Z77" s="51">
        <f t="shared" si="12"/>
        <v>5</v>
      </c>
      <c r="AA77" s="51">
        <f t="shared" si="8"/>
        <v>534</v>
      </c>
    </row>
    <row r="78" spans="2:27">
      <c r="B78" s="51">
        <v>29</v>
      </c>
      <c r="C78" t="str">
        <f t="shared" si="11"/>
        <v>Clague Middle School Blue</v>
      </c>
      <c r="D78" s="51">
        <f t="shared" si="11"/>
        <v>37</v>
      </c>
      <c r="E78" s="51">
        <f t="shared" si="11"/>
        <v>14</v>
      </c>
      <c r="F78" s="51">
        <f t="shared" si="11"/>
        <v>16</v>
      </c>
      <c r="G78" s="51">
        <f t="shared" si="11"/>
        <v>36</v>
      </c>
      <c r="H78" s="51">
        <f t="shared" si="11"/>
        <v>37</v>
      </c>
      <c r="I78" s="51">
        <f t="shared" si="11"/>
        <v>25</v>
      </c>
      <c r="J78" s="51">
        <f t="shared" si="11"/>
        <v>19</v>
      </c>
      <c r="K78" s="51">
        <f t="shared" si="11"/>
        <v>17</v>
      </c>
      <c r="L78" s="51">
        <f t="shared" si="11"/>
        <v>22</v>
      </c>
      <c r="M78" s="51">
        <f t="shared" si="12"/>
        <v>11</v>
      </c>
      <c r="N78" s="51">
        <f t="shared" si="12"/>
        <v>37</v>
      </c>
      <c r="O78" s="51">
        <f t="shared" si="12"/>
        <v>4</v>
      </c>
      <c r="P78" s="51">
        <f t="shared" si="12"/>
        <v>19</v>
      </c>
      <c r="Q78" s="51">
        <f t="shared" si="12"/>
        <v>29</v>
      </c>
      <c r="R78" s="51">
        <f t="shared" si="12"/>
        <v>27</v>
      </c>
      <c r="S78" s="51">
        <f t="shared" si="12"/>
        <v>23</v>
      </c>
      <c r="T78" s="51">
        <f t="shared" si="12"/>
        <v>37</v>
      </c>
      <c r="U78" s="51">
        <f t="shared" si="12"/>
        <v>18</v>
      </c>
      <c r="V78" s="51">
        <f t="shared" si="12"/>
        <v>7</v>
      </c>
      <c r="W78" s="51">
        <f t="shared" si="12"/>
        <v>25</v>
      </c>
      <c r="X78" s="51">
        <f t="shared" si="12"/>
        <v>37</v>
      </c>
      <c r="Y78" s="51">
        <f t="shared" si="12"/>
        <v>15</v>
      </c>
      <c r="Z78" s="51">
        <f t="shared" si="12"/>
        <v>29</v>
      </c>
      <c r="AA78" s="51">
        <f t="shared" si="8"/>
        <v>541</v>
      </c>
    </row>
    <row r="79" spans="2:27">
      <c r="B79" s="51">
        <v>30</v>
      </c>
      <c r="C79" t="str">
        <f t="shared" si="11"/>
        <v>L’Anse Creuse Middle School South Blue</v>
      </c>
      <c r="D79" s="51">
        <f t="shared" si="11"/>
        <v>22</v>
      </c>
      <c r="E79" s="51">
        <f t="shared" si="11"/>
        <v>29</v>
      </c>
      <c r="F79" s="51">
        <f t="shared" si="11"/>
        <v>17</v>
      </c>
      <c r="G79" s="51">
        <f t="shared" si="11"/>
        <v>27</v>
      </c>
      <c r="H79" s="51">
        <f t="shared" si="11"/>
        <v>14</v>
      </c>
      <c r="I79" s="51">
        <f t="shared" si="11"/>
        <v>18</v>
      </c>
      <c r="J79" s="51">
        <f t="shared" si="11"/>
        <v>21</v>
      </c>
      <c r="K79" s="51">
        <f t="shared" si="11"/>
        <v>30</v>
      </c>
      <c r="L79" s="51">
        <f t="shared" si="11"/>
        <v>3</v>
      </c>
      <c r="M79" s="51">
        <f t="shared" si="12"/>
        <v>37</v>
      </c>
      <c r="N79" s="51">
        <f t="shared" si="12"/>
        <v>30</v>
      </c>
      <c r="O79" s="51">
        <f t="shared" si="12"/>
        <v>34</v>
      </c>
      <c r="P79" s="51">
        <f t="shared" si="12"/>
        <v>30</v>
      </c>
      <c r="Q79" s="51">
        <f t="shared" si="12"/>
        <v>9</v>
      </c>
      <c r="R79" s="51">
        <f t="shared" si="12"/>
        <v>21</v>
      </c>
      <c r="S79" s="51">
        <f t="shared" si="12"/>
        <v>26</v>
      </c>
      <c r="T79" s="51">
        <f t="shared" si="12"/>
        <v>37</v>
      </c>
      <c r="U79" s="51">
        <f t="shared" si="12"/>
        <v>11</v>
      </c>
      <c r="V79" s="51">
        <f t="shared" si="12"/>
        <v>15</v>
      </c>
      <c r="W79" s="51">
        <f t="shared" si="12"/>
        <v>26</v>
      </c>
      <c r="X79" s="51">
        <f t="shared" si="12"/>
        <v>37</v>
      </c>
      <c r="Y79" s="51">
        <f t="shared" si="12"/>
        <v>33</v>
      </c>
      <c r="Z79" s="51">
        <f t="shared" si="12"/>
        <v>18</v>
      </c>
      <c r="AA79" s="51">
        <f t="shared" si="8"/>
        <v>545</v>
      </c>
    </row>
    <row r="80" spans="2:27">
      <c r="B80" s="51">
        <v>31</v>
      </c>
      <c r="C80" t="str">
        <f t="shared" ref="C80:L89" si="13">INDEX(C$5:C$44,MATCH($B80,$AF$5:$AF$44,0))</f>
        <v>Detroit Country Day Gold</v>
      </c>
      <c r="D80" s="51">
        <f t="shared" si="13"/>
        <v>21</v>
      </c>
      <c r="E80" s="51">
        <f t="shared" si="13"/>
        <v>9</v>
      </c>
      <c r="F80" s="51">
        <f t="shared" si="13"/>
        <v>12</v>
      </c>
      <c r="G80" s="51">
        <f t="shared" si="13"/>
        <v>21</v>
      </c>
      <c r="H80" s="51">
        <f t="shared" si="13"/>
        <v>3</v>
      </c>
      <c r="I80" s="51">
        <f t="shared" si="13"/>
        <v>19</v>
      </c>
      <c r="J80" s="51">
        <f t="shared" si="13"/>
        <v>12</v>
      </c>
      <c r="K80" s="51">
        <f t="shared" si="13"/>
        <v>9</v>
      </c>
      <c r="L80" s="51">
        <f t="shared" si="13"/>
        <v>32</v>
      </c>
      <c r="M80" s="51">
        <f t="shared" ref="M80:Z89" si="14">INDEX(M$5:M$44,MATCH($B80,$AF$5:$AF$44,0))</f>
        <v>36</v>
      </c>
      <c r="N80" s="51">
        <f t="shared" si="14"/>
        <v>29</v>
      </c>
      <c r="O80" s="51">
        <f t="shared" si="14"/>
        <v>28</v>
      </c>
      <c r="P80" s="51">
        <f t="shared" si="14"/>
        <v>26</v>
      </c>
      <c r="Q80" s="51">
        <f t="shared" si="14"/>
        <v>37</v>
      </c>
      <c r="R80" s="51">
        <f t="shared" si="14"/>
        <v>31</v>
      </c>
      <c r="S80" s="51">
        <f t="shared" si="14"/>
        <v>24</v>
      </c>
      <c r="T80" s="51">
        <f t="shared" si="14"/>
        <v>30</v>
      </c>
      <c r="U80" s="51">
        <f t="shared" si="14"/>
        <v>22</v>
      </c>
      <c r="V80" s="51">
        <f t="shared" si="14"/>
        <v>37</v>
      </c>
      <c r="W80" s="51">
        <f t="shared" si="14"/>
        <v>29</v>
      </c>
      <c r="X80" s="51">
        <f t="shared" si="14"/>
        <v>37</v>
      </c>
      <c r="Y80" s="51">
        <f t="shared" si="14"/>
        <v>21</v>
      </c>
      <c r="Z80" s="51">
        <f t="shared" si="14"/>
        <v>24</v>
      </c>
      <c r="AA80" s="51">
        <f t="shared" si="8"/>
        <v>549</v>
      </c>
    </row>
    <row r="81" spans="2:27">
      <c r="B81" s="51">
        <v>32</v>
      </c>
      <c r="C81" t="str">
        <f t="shared" si="13"/>
        <v>Smith Black</v>
      </c>
      <c r="D81" s="51">
        <f t="shared" si="13"/>
        <v>30</v>
      </c>
      <c r="E81" s="51">
        <f t="shared" si="13"/>
        <v>27</v>
      </c>
      <c r="F81" s="51">
        <f t="shared" si="13"/>
        <v>32</v>
      </c>
      <c r="G81" s="51">
        <f t="shared" si="13"/>
        <v>18</v>
      </c>
      <c r="H81" s="51">
        <f t="shared" si="13"/>
        <v>25</v>
      </c>
      <c r="I81" s="51">
        <f t="shared" si="13"/>
        <v>28</v>
      </c>
      <c r="J81" s="51">
        <f t="shared" si="13"/>
        <v>2</v>
      </c>
      <c r="K81" s="51">
        <f t="shared" si="13"/>
        <v>32</v>
      </c>
      <c r="L81" s="51">
        <f t="shared" si="13"/>
        <v>33</v>
      </c>
      <c r="M81" s="51">
        <f t="shared" si="14"/>
        <v>28</v>
      </c>
      <c r="N81" s="51">
        <f t="shared" si="14"/>
        <v>23</v>
      </c>
      <c r="O81" s="51">
        <f t="shared" si="14"/>
        <v>15</v>
      </c>
      <c r="P81" s="51">
        <f t="shared" si="14"/>
        <v>21</v>
      </c>
      <c r="Q81" s="51">
        <f t="shared" si="14"/>
        <v>13</v>
      </c>
      <c r="R81" s="51">
        <f t="shared" si="14"/>
        <v>24</v>
      </c>
      <c r="S81" s="51">
        <f t="shared" si="14"/>
        <v>29</v>
      </c>
      <c r="T81" s="51">
        <f t="shared" si="14"/>
        <v>21</v>
      </c>
      <c r="U81" s="51">
        <f t="shared" si="14"/>
        <v>33</v>
      </c>
      <c r="V81" s="51">
        <f t="shared" si="14"/>
        <v>21</v>
      </c>
      <c r="W81" s="51">
        <f t="shared" si="14"/>
        <v>30</v>
      </c>
      <c r="X81" s="51">
        <f t="shared" si="14"/>
        <v>19</v>
      </c>
      <c r="Y81" s="51">
        <f t="shared" si="14"/>
        <v>29</v>
      </c>
      <c r="Z81" s="51">
        <f t="shared" si="14"/>
        <v>27</v>
      </c>
      <c r="AA81" s="51">
        <f t="shared" si="8"/>
        <v>560</v>
      </c>
    </row>
    <row r="82" spans="2:27">
      <c r="B82" s="51">
        <v>33</v>
      </c>
      <c r="C82" t="str">
        <f t="shared" si="13"/>
        <v>Davis Jr. High Black</v>
      </c>
      <c r="D82" s="51">
        <f t="shared" si="13"/>
        <v>37</v>
      </c>
      <c r="E82" s="51">
        <f t="shared" si="13"/>
        <v>22</v>
      </c>
      <c r="F82" s="51">
        <f t="shared" si="13"/>
        <v>37</v>
      </c>
      <c r="G82" s="51">
        <f t="shared" si="13"/>
        <v>22</v>
      </c>
      <c r="H82" s="51">
        <f t="shared" si="13"/>
        <v>28</v>
      </c>
      <c r="I82" s="51">
        <f t="shared" si="13"/>
        <v>37</v>
      </c>
      <c r="J82" s="51">
        <f t="shared" si="13"/>
        <v>37</v>
      </c>
      <c r="K82" s="51">
        <f t="shared" si="13"/>
        <v>34</v>
      </c>
      <c r="L82" s="51">
        <f t="shared" si="13"/>
        <v>8</v>
      </c>
      <c r="M82" s="51">
        <f t="shared" si="14"/>
        <v>27</v>
      </c>
      <c r="N82" s="51">
        <f t="shared" si="14"/>
        <v>37</v>
      </c>
      <c r="O82" s="51">
        <f t="shared" si="14"/>
        <v>37</v>
      </c>
      <c r="P82" s="51">
        <f t="shared" si="14"/>
        <v>11</v>
      </c>
      <c r="Q82" s="51">
        <f t="shared" si="14"/>
        <v>26</v>
      </c>
      <c r="R82" s="51">
        <f t="shared" si="14"/>
        <v>19</v>
      </c>
      <c r="S82" s="51">
        <f t="shared" si="14"/>
        <v>30</v>
      </c>
      <c r="T82" s="51">
        <f t="shared" si="14"/>
        <v>37</v>
      </c>
      <c r="U82" s="51">
        <f t="shared" si="14"/>
        <v>37</v>
      </c>
      <c r="V82" s="51">
        <f t="shared" si="14"/>
        <v>30</v>
      </c>
      <c r="W82" s="51">
        <f t="shared" si="14"/>
        <v>28</v>
      </c>
      <c r="X82" s="51">
        <f t="shared" si="14"/>
        <v>37</v>
      </c>
      <c r="Y82" s="51">
        <f t="shared" si="14"/>
        <v>37</v>
      </c>
      <c r="Z82" s="51">
        <f t="shared" si="14"/>
        <v>37</v>
      </c>
      <c r="AA82" s="51">
        <f t="shared" si="8"/>
        <v>692</v>
      </c>
    </row>
    <row r="83" spans="2:27">
      <c r="B83" s="51">
        <v>34</v>
      </c>
      <c r="C83" t="str">
        <f t="shared" si="13"/>
        <v>Emerson Blue</v>
      </c>
      <c r="D83" s="51">
        <f t="shared" si="13"/>
        <v>37</v>
      </c>
      <c r="E83" s="51">
        <f t="shared" si="13"/>
        <v>37</v>
      </c>
      <c r="F83" s="51">
        <f t="shared" si="13"/>
        <v>37</v>
      </c>
      <c r="G83" s="51">
        <f t="shared" si="13"/>
        <v>24</v>
      </c>
      <c r="H83" s="51">
        <f t="shared" si="13"/>
        <v>22</v>
      </c>
      <c r="I83" s="51">
        <f t="shared" si="13"/>
        <v>37</v>
      </c>
      <c r="J83" s="51">
        <f t="shared" si="13"/>
        <v>27</v>
      </c>
      <c r="K83" s="51">
        <f t="shared" si="13"/>
        <v>28</v>
      </c>
      <c r="L83" s="51">
        <f t="shared" si="13"/>
        <v>37</v>
      </c>
      <c r="M83" s="51">
        <f t="shared" si="14"/>
        <v>19</v>
      </c>
      <c r="N83" s="51">
        <f t="shared" si="14"/>
        <v>37</v>
      </c>
      <c r="O83" s="51">
        <f t="shared" si="14"/>
        <v>37</v>
      </c>
      <c r="P83" s="51">
        <f t="shared" si="14"/>
        <v>37</v>
      </c>
      <c r="Q83" s="51">
        <f t="shared" si="14"/>
        <v>37</v>
      </c>
      <c r="R83" s="51">
        <f t="shared" si="14"/>
        <v>8</v>
      </c>
      <c r="S83" s="51">
        <f t="shared" si="14"/>
        <v>37</v>
      </c>
      <c r="T83" s="51">
        <f t="shared" si="14"/>
        <v>37</v>
      </c>
      <c r="U83" s="51">
        <f t="shared" si="14"/>
        <v>15</v>
      </c>
      <c r="V83" s="51">
        <f t="shared" si="14"/>
        <v>37</v>
      </c>
      <c r="W83" s="51">
        <f t="shared" si="14"/>
        <v>37</v>
      </c>
      <c r="X83" s="51">
        <f t="shared" si="14"/>
        <v>37</v>
      </c>
      <c r="Y83" s="51">
        <f t="shared" si="14"/>
        <v>1</v>
      </c>
      <c r="Z83" s="51">
        <f t="shared" si="14"/>
        <v>37</v>
      </c>
      <c r="AA83" s="51">
        <f t="shared" si="8"/>
        <v>699</v>
      </c>
    </row>
    <row r="84" spans="2:27">
      <c r="B84" s="51">
        <v>35</v>
      </c>
      <c r="C84" t="str">
        <f t="shared" si="13"/>
        <v>Muir Middle School Blue</v>
      </c>
      <c r="D84" s="51">
        <f t="shared" si="13"/>
        <v>28</v>
      </c>
      <c r="E84" s="51">
        <f t="shared" si="13"/>
        <v>33</v>
      </c>
      <c r="F84" s="51">
        <f t="shared" si="13"/>
        <v>23</v>
      </c>
      <c r="G84" s="51">
        <f t="shared" si="13"/>
        <v>36</v>
      </c>
      <c r="H84" s="51">
        <f t="shared" si="13"/>
        <v>37</v>
      </c>
      <c r="I84" s="51">
        <f t="shared" si="13"/>
        <v>31</v>
      </c>
      <c r="J84" s="51">
        <f t="shared" si="13"/>
        <v>34</v>
      </c>
      <c r="K84" s="51">
        <f t="shared" si="13"/>
        <v>37</v>
      </c>
      <c r="L84" s="51">
        <f t="shared" si="13"/>
        <v>37</v>
      </c>
      <c r="M84" s="51">
        <f t="shared" si="14"/>
        <v>37</v>
      </c>
      <c r="N84" s="51">
        <f t="shared" si="14"/>
        <v>31</v>
      </c>
      <c r="O84" s="51">
        <f t="shared" si="14"/>
        <v>32</v>
      </c>
      <c r="P84" s="51">
        <f t="shared" si="14"/>
        <v>37</v>
      </c>
      <c r="Q84" s="51">
        <f t="shared" si="14"/>
        <v>37</v>
      </c>
      <c r="R84" s="51">
        <f t="shared" si="14"/>
        <v>35</v>
      </c>
      <c r="S84" s="51">
        <f t="shared" si="14"/>
        <v>30</v>
      </c>
      <c r="T84" s="51">
        <f t="shared" si="14"/>
        <v>23</v>
      </c>
      <c r="U84" s="51">
        <f t="shared" si="14"/>
        <v>35</v>
      </c>
      <c r="V84" s="51">
        <f t="shared" si="14"/>
        <v>37</v>
      </c>
      <c r="W84" s="51">
        <f t="shared" si="14"/>
        <v>37</v>
      </c>
      <c r="X84" s="51">
        <f t="shared" si="14"/>
        <v>37</v>
      </c>
      <c r="Y84" s="51">
        <f t="shared" si="14"/>
        <v>37</v>
      </c>
      <c r="Z84" s="51">
        <f t="shared" si="14"/>
        <v>37</v>
      </c>
      <c r="AA84" s="51">
        <f t="shared" si="8"/>
        <v>778</v>
      </c>
    </row>
    <row r="85" spans="2:27">
      <c r="B85" s="51">
        <v>36</v>
      </c>
      <c r="C85" t="str">
        <f t="shared" si="13"/>
        <v>Sacred Heart Gold</v>
      </c>
      <c r="D85" s="51">
        <f t="shared" si="13"/>
        <v>37</v>
      </c>
      <c r="E85" s="51">
        <f t="shared" si="13"/>
        <v>37</v>
      </c>
      <c r="F85" s="51">
        <f t="shared" si="13"/>
        <v>37</v>
      </c>
      <c r="G85" s="51">
        <f t="shared" si="13"/>
        <v>10</v>
      </c>
      <c r="H85" s="51">
        <f t="shared" si="13"/>
        <v>37</v>
      </c>
      <c r="I85" s="51">
        <f t="shared" si="13"/>
        <v>34</v>
      </c>
      <c r="J85" s="51">
        <f t="shared" si="13"/>
        <v>31</v>
      </c>
      <c r="K85" s="51">
        <f t="shared" si="13"/>
        <v>37</v>
      </c>
      <c r="L85" s="51">
        <f t="shared" si="13"/>
        <v>37</v>
      </c>
      <c r="M85" s="51">
        <f t="shared" si="14"/>
        <v>25</v>
      </c>
      <c r="N85" s="51">
        <f t="shared" si="14"/>
        <v>37</v>
      </c>
      <c r="O85" s="51">
        <f t="shared" si="14"/>
        <v>30</v>
      </c>
      <c r="P85" s="51">
        <f t="shared" si="14"/>
        <v>37</v>
      </c>
      <c r="Q85" s="51">
        <f t="shared" si="14"/>
        <v>37</v>
      </c>
      <c r="R85" s="51">
        <f t="shared" si="14"/>
        <v>37</v>
      </c>
      <c r="S85" s="51">
        <f t="shared" si="14"/>
        <v>37</v>
      </c>
      <c r="T85" s="51">
        <f t="shared" si="14"/>
        <v>37</v>
      </c>
      <c r="U85" s="51">
        <f t="shared" si="14"/>
        <v>32</v>
      </c>
      <c r="V85" s="51">
        <f t="shared" si="14"/>
        <v>37</v>
      </c>
      <c r="W85" s="51">
        <f t="shared" si="14"/>
        <v>37</v>
      </c>
      <c r="X85" s="51">
        <f t="shared" si="14"/>
        <v>37</v>
      </c>
      <c r="Y85" s="51">
        <f t="shared" si="14"/>
        <v>37</v>
      </c>
      <c r="Z85" s="51">
        <f t="shared" si="14"/>
        <v>26</v>
      </c>
      <c r="AA85" s="51">
        <f t="shared" si="8"/>
        <v>780</v>
      </c>
    </row>
    <row r="86" spans="2:27">
      <c r="B86" s="51">
        <v>37</v>
      </c>
      <c r="C86">
        <f t="shared" si="13"/>
        <v>0</v>
      </c>
      <c r="D86" s="51">
        <f t="shared" si="13"/>
        <v>37</v>
      </c>
      <c r="E86" s="51">
        <f t="shared" si="13"/>
        <v>37</v>
      </c>
      <c r="F86" s="51">
        <f t="shared" si="13"/>
        <v>37</v>
      </c>
      <c r="G86" s="51">
        <f t="shared" si="13"/>
        <v>37</v>
      </c>
      <c r="H86" s="51">
        <f t="shared" si="13"/>
        <v>37</v>
      </c>
      <c r="I86" s="51">
        <f t="shared" si="13"/>
        <v>37</v>
      </c>
      <c r="J86" s="51">
        <f t="shared" si="13"/>
        <v>37</v>
      </c>
      <c r="K86" s="51">
        <f t="shared" si="13"/>
        <v>37</v>
      </c>
      <c r="L86" s="51">
        <f t="shared" si="13"/>
        <v>37</v>
      </c>
      <c r="M86" s="51">
        <f t="shared" si="14"/>
        <v>37</v>
      </c>
      <c r="N86" s="51">
        <f t="shared" si="14"/>
        <v>37</v>
      </c>
      <c r="O86" s="51">
        <f t="shared" si="14"/>
        <v>37</v>
      </c>
      <c r="P86" s="51">
        <f t="shared" si="14"/>
        <v>37</v>
      </c>
      <c r="Q86" s="51">
        <f t="shared" si="14"/>
        <v>37</v>
      </c>
      <c r="R86" s="51">
        <f t="shared" si="14"/>
        <v>37</v>
      </c>
      <c r="S86" s="51">
        <f t="shared" si="14"/>
        <v>37</v>
      </c>
      <c r="T86" s="51">
        <f t="shared" si="14"/>
        <v>37</v>
      </c>
      <c r="U86" s="51">
        <f t="shared" si="14"/>
        <v>37</v>
      </c>
      <c r="V86" s="51">
        <f t="shared" si="14"/>
        <v>37</v>
      </c>
      <c r="W86" s="51">
        <f t="shared" si="14"/>
        <v>37</v>
      </c>
      <c r="X86" s="51">
        <f t="shared" si="14"/>
        <v>37</v>
      </c>
      <c r="Y86" s="51">
        <f t="shared" si="14"/>
        <v>37</v>
      </c>
      <c r="Z86" s="51">
        <f t="shared" si="14"/>
        <v>37</v>
      </c>
      <c r="AA86" s="51">
        <f t="shared" si="8"/>
        <v>851</v>
      </c>
    </row>
    <row r="87" spans="2:27">
      <c r="B87" s="51">
        <v>38</v>
      </c>
      <c r="C87" t="e">
        <f t="shared" si="13"/>
        <v>#N/A</v>
      </c>
      <c r="D87" s="51" t="e">
        <f t="shared" si="13"/>
        <v>#N/A</v>
      </c>
      <c r="E87" s="51" t="e">
        <f t="shared" si="13"/>
        <v>#N/A</v>
      </c>
      <c r="F87" s="51" t="e">
        <f t="shared" si="13"/>
        <v>#N/A</v>
      </c>
      <c r="G87" s="51" t="e">
        <f t="shared" si="13"/>
        <v>#N/A</v>
      </c>
      <c r="H87" s="51" t="e">
        <f t="shared" si="13"/>
        <v>#N/A</v>
      </c>
      <c r="I87" s="51" t="e">
        <f t="shared" si="13"/>
        <v>#N/A</v>
      </c>
      <c r="J87" s="51" t="e">
        <f t="shared" si="13"/>
        <v>#N/A</v>
      </c>
      <c r="K87" s="51" t="e">
        <f t="shared" si="13"/>
        <v>#N/A</v>
      </c>
      <c r="L87" s="51" t="e">
        <f t="shared" si="13"/>
        <v>#N/A</v>
      </c>
      <c r="M87" s="51" t="e">
        <f t="shared" si="14"/>
        <v>#N/A</v>
      </c>
      <c r="N87" s="51" t="e">
        <f t="shared" si="14"/>
        <v>#N/A</v>
      </c>
      <c r="O87" s="51" t="e">
        <f t="shared" si="14"/>
        <v>#N/A</v>
      </c>
      <c r="P87" s="51" t="e">
        <f t="shared" si="14"/>
        <v>#N/A</v>
      </c>
      <c r="Q87" s="51" t="e">
        <f t="shared" si="14"/>
        <v>#N/A</v>
      </c>
      <c r="R87" s="51" t="e">
        <f t="shared" si="14"/>
        <v>#N/A</v>
      </c>
      <c r="S87" s="51" t="e">
        <f t="shared" si="14"/>
        <v>#N/A</v>
      </c>
      <c r="T87" s="51" t="e">
        <f t="shared" si="14"/>
        <v>#N/A</v>
      </c>
      <c r="U87" s="51" t="e">
        <f t="shared" si="14"/>
        <v>#N/A</v>
      </c>
      <c r="V87" s="51" t="e">
        <f t="shared" si="14"/>
        <v>#N/A</v>
      </c>
      <c r="W87" s="51" t="e">
        <f t="shared" si="14"/>
        <v>#N/A</v>
      </c>
      <c r="X87" s="51" t="e">
        <f t="shared" si="14"/>
        <v>#N/A</v>
      </c>
      <c r="Y87" s="51" t="e">
        <f t="shared" si="14"/>
        <v>#N/A</v>
      </c>
      <c r="Z87" s="51" t="e">
        <f t="shared" si="14"/>
        <v>#N/A</v>
      </c>
      <c r="AA87" s="51" t="e">
        <f>SUM(D87:Z87)</f>
        <v>#N/A</v>
      </c>
    </row>
    <row r="88" spans="2:27">
      <c r="B88" s="51">
        <v>39</v>
      </c>
      <c r="C88" t="e">
        <f t="shared" si="13"/>
        <v>#N/A</v>
      </c>
      <c r="D88" s="51" t="e">
        <f t="shared" si="13"/>
        <v>#N/A</v>
      </c>
      <c r="E88" s="51" t="e">
        <f t="shared" si="13"/>
        <v>#N/A</v>
      </c>
      <c r="F88" s="51" t="e">
        <f t="shared" si="13"/>
        <v>#N/A</v>
      </c>
      <c r="G88" s="51" t="e">
        <f t="shared" si="13"/>
        <v>#N/A</v>
      </c>
      <c r="H88" s="51" t="e">
        <f t="shared" si="13"/>
        <v>#N/A</v>
      </c>
      <c r="I88" s="51" t="e">
        <f t="shared" si="13"/>
        <v>#N/A</v>
      </c>
      <c r="J88" s="51" t="e">
        <f t="shared" si="13"/>
        <v>#N/A</v>
      </c>
      <c r="K88" s="51" t="e">
        <f t="shared" si="13"/>
        <v>#N/A</v>
      </c>
      <c r="L88" s="51" t="e">
        <f t="shared" si="13"/>
        <v>#N/A</v>
      </c>
      <c r="M88" s="51" t="e">
        <f t="shared" si="14"/>
        <v>#N/A</v>
      </c>
      <c r="N88" s="51" t="e">
        <f t="shared" si="14"/>
        <v>#N/A</v>
      </c>
      <c r="O88" s="51" t="e">
        <f t="shared" si="14"/>
        <v>#N/A</v>
      </c>
      <c r="P88" s="51" t="e">
        <f t="shared" si="14"/>
        <v>#N/A</v>
      </c>
      <c r="Q88" s="51" t="e">
        <f t="shared" si="14"/>
        <v>#N/A</v>
      </c>
      <c r="R88" s="51" t="e">
        <f t="shared" si="14"/>
        <v>#N/A</v>
      </c>
      <c r="S88" s="51" t="e">
        <f t="shared" si="14"/>
        <v>#N/A</v>
      </c>
      <c r="T88" s="51" t="e">
        <f t="shared" si="14"/>
        <v>#N/A</v>
      </c>
      <c r="U88" s="51" t="e">
        <f t="shared" si="14"/>
        <v>#N/A</v>
      </c>
      <c r="V88" s="51" t="e">
        <f t="shared" si="14"/>
        <v>#N/A</v>
      </c>
      <c r="W88" s="51" t="e">
        <f t="shared" si="14"/>
        <v>#N/A</v>
      </c>
      <c r="X88" s="51" t="e">
        <f t="shared" si="14"/>
        <v>#N/A</v>
      </c>
      <c r="Y88" s="51" t="e">
        <f t="shared" si="14"/>
        <v>#N/A</v>
      </c>
      <c r="Z88" s="51" t="e">
        <f t="shared" si="14"/>
        <v>#N/A</v>
      </c>
      <c r="AA88" s="51" t="e">
        <f>SUM(D88:Z88)</f>
        <v>#N/A</v>
      </c>
    </row>
    <row r="89" spans="2:27">
      <c r="B89" s="51">
        <v>40</v>
      </c>
      <c r="C89" t="e">
        <f t="shared" si="13"/>
        <v>#N/A</v>
      </c>
      <c r="D89" s="51" t="e">
        <f t="shared" si="13"/>
        <v>#N/A</v>
      </c>
      <c r="E89" s="51" t="e">
        <f t="shared" si="13"/>
        <v>#N/A</v>
      </c>
      <c r="F89" s="51" t="e">
        <f t="shared" si="13"/>
        <v>#N/A</v>
      </c>
      <c r="G89" s="51" t="e">
        <f t="shared" si="13"/>
        <v>#N/A</v>
      </c>
      <c r="H89" s="51" t="e">
        <f t="shared" si="13"/>
        <v>#N/A</v>
      </c>
      <c r="I89" s="51" t="e">
        <f t="shared" si="13"/>
        <v>#N/A</v>
      </c>
      <c r="J89" s="51" t="e">
        <f t="shared" si="13"/>
        <v>#N/A</v>
      </c>
      <c r="K89" s="51" t="e">
        <f t="shared" si="13"/>
        <v>#N/A</v>
      </c>
      <c r="L89" s="51" t="e">
        <f t="shared" si="13"/>
        <v>#N/A</v>
      </c>
      <c r="M89" s="51" t="e">
        <f t="shared" si="14"/>
        <v>#N/A</v>
      </c>
      <c r="N89" s="51" t="e">
        <f t="shared" si="14"/>
        <v>#N/A</v>
      </c>
      <c r="O89" s="51" t="e">
        <f t="shared" si="14"/>
        <v>#N/A</v>
      </c>
      <c r="P89" s="51" t="e">
        <f t="shared" si="14"/>
        <v>#N/A</v>
      </c>
      <c r="Q89" s="51" t="e">
        <f t="shared" si="14"/>
        <v>#N/A</v>
      </c>
      <c r="R89" s="51" t="e">
        <f t="shared" si="14"/>
        <v>#N/A</v>
      </c>
      <c r="S89" s="51" t="e">
        <f t="shared" si="14"/>
        <v>#N/A</v>
      </c>
      <c r="T89" s="51" t="e">
        <f t="shared" si="14"/>
        <v>#N/A</v>
      </c>
      <c r="U89" s="51" t="e">
        <f t="shared" si="14"/>
        <v>#N/A</v>
      </c>
      <c r="V89" s="51" t="e">
        <f t="shared" si="14"/>
        <v>#N/A</v>
      </c>
      <c r="W89" s="51" t="e">
        <f t="shared" si="14"/>
        <v>#N/A</v>
      </c>
      <c r="X89" s="51" t="e">
        <f t="shared" si="14"/>
        <v>#N/A</v>
      </c>
      <c r="Y89" s="51" t="e">
        <f t="shared" si="14"/>
        <v>#N/A</v>
      </c>
      <c r="Z89" s="51" t="e">
        <f t="shared" si="14"/>
        <v>#N/A</v>
      </c>
      <c r="AA89" s="51" t="e">
        <f>SUM(D89:Z89)</f>
        <v>#N/A</v>
      </c>
    </row>
  </sheetData>
  <mergeCells count="2">
    <mergeCell ref="D2:AF2"/>
    <mergeCell ref="D47:AF47"/>
  </mergeCells>
  <printOptions gridLines="1"/>
  <pageMargins left="0" right="0" top="0" bottom="0" header="0" footer="0"/>
  <pageSetup scale="50" fitToHeight="2" orientation="landscape" r:id="rId1"/>
  <rowBreaks count="1" manualBreakCount="1">
    <brk id="46" max="31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workbookViewId="0">
      <selection activeCell="E24" sqref="E24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Setup!F5</f>
        <v>Anatomy &amp; Physiology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52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52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4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26.5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26.5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16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Sacred Heart Blue</v>
      </c>
      <c r="D6" s="37"/>
      <c r="E6" s="49">
        <v>7</v>
      </c>
      <c r="F6" s="37"/>
      <c r="G6" s="38" t="str">
        <f t="shared" si="0"/>
        <v/>
      </c>
      <c r="H6" s="39">
        <f t="shared" si="1"/>
        <v>7</v>
      </c>
      <c r="I6" s="40">
        <f t="shared" si="2"/>
        <v>31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East Middle Yellow</v>
      </c>
      <c r="O6" s="19"/>
    </row>
    <row r="7" spans="2:15" ht="18">
      <c r="B7" s="35">
        <f>[1]Setup!B7</f>
        <v>4</v>
      </c>
      <c r="C7" s="48" t="str">
        <f>Setup!C7</f>
        <v>Sacred Heart Gold</v>
      </c>
      <c r="D7" s="37" t="s">
        <v>78</v>
      </c>
      <c r="E7" s="49"/>
      <c r="F7" s="37"/>
      <c r="G7" s="38" t="str">
        <f t="shared" si="0"/>
        <v/>
      </c>
      <c r="H7" s="39" t="str">
        <f t="shared" si="1"/>
        <v>--</v>
      </c>
      <c r="I7" s="40">
        <f t="shared" si="2"/>
        <v>37</v>
      </c>
      <c r="J7" s="41">
        <f t="shared" si="3"/>
        <v>6</v>
      </c>
      <c r="K7" s="36"/>
      <c r="L7" s="42"/>
      <c r="M7" s="38">
        <v>2</v>
      </c>
      <c r="N7" s="44" t="str">
        <f t="shared" ref="N7:N15" si="4">INDEX($C$4:$C$43,MATCH(M7,$I$4:$I$43,0))</f>
        <v>Canton Charter Academy Red</v>
      </c>
      <c r="O7" s="19"/>
    </row>
    <row r="8" spans="2:15" ht="18">
      <c r="B8" s="35">
        <f>[1]Setup!B8</f>
        <v>5</v>
      </c>
      <c r="C8" s="48" t="str">
        <f>Setup!C8</f>
        <v>Larson Red</v>
      </c>
      <c r="D8" s="37"/>
      <c r="E8" s="49">
        <v>2</v>
      </c>
      <c r="F8" s="37"/>
      <c r="G8" s="38" t="str">
        <f t="shared" si="0"/>
        <v/>
      </c>
      <c r="H8" s="39">
        <f t="shared" si="1"/>
        <v>2</v>
      </c>
      <c r="I8" s="40">
        <f t="shared" si="2"/>
        <v>34</v>
      </c>
      <c r="J8" s="41">
        <f t="shared" si="3"/>
        <v>1</v>
      </c>
      <c r="K8" s="36"/>
      <c r="L8" s="42"/>
      <c r="M8" s="38">
        <v>3</v>
      </c>
      <c r="N8" s="44" t="str">
        <f t="shared" si="4"/>
        <v>East Middle Blue</v>
      </c>
      <c r="O8" s="19"/>
    </row>
    <row r="9" spans="2:15" ht="18">
      <c r="B9" s="35">
        <f>[1]Setup!B9</f>
        <v>6</v>
      </c>
      <c r="C9" s="48" t="str">
        <f>Setup!C9</f>
        <v>Larson Blue</v>
      </c>
      <c r="D9" s="37"/>
      <c r="E9" s="49">
        <v>13</v>
      </c>
      <c r="F9" s="37"/>
      <c r="G9" s="38" t="str">
        <f t="shared" si="0"/>
        <v/>
      </c>
      <c r="H9" s="39">
        <f t="shared" si="1"/>
        <v>13</v>
      </c>
      <c r="I9" s="40">
        <f t="shared" si="2"/>
        <v>25</v>
      </c>
      <c r="J9" s="41">
        <f t="shared" si="3"/>
        <v>1</v>
      </c>
      <c r="K9" s="36"/>
      <c r="L9" s="42"/>
      <c r="M9" s="38">
        <v>4</v>
      </c>
      <c r="N9" s="44" t="str">
        <f t="shared" si="4"/>
        <v>BCS Black</v>
      </c>
      <c r="O9" s="19"/>
    </row>
    <row r="10" spans="2:15" ht="18">
      <c r="B10" s="35">
        <f>[1]Setup!B10</f>
        <v>7</v>
      </c>
      <c r="C10" s="48" t="str">
        <f>Setup!C10</f>
        <v>Meads Mill Gold</v>
      </c>
      <c r="D10" s="37"/>
      <c r="E10" s="49">
        <v>43.5</v>
      </c>
      <c r="F10" s="37"/>
      <c r="G10" s="38" t="str">
        <f t="shared" si="0"/>
        <v/>
      </c>
      <c r="H10" s="39">
        <f t="shared" si="1"/>
        <v>43.5</v>
      </c>
      <c r="I10" s="40">
        <f t="shared" si="2"/>
        <v>6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Hillside Blue</v>
      </c>
      <c r="O10" s="19"/>
    </row>
    <row r="11" spans="2:15" ht="18">
      <c r="B11" s="35">
        <f>[1]Setup!B11</f>
        <v>8</v>
      </c>
      <c r="C11" s="48" t="str">
        <f>Setup!C11</f>
        <v>Saline Middle School</v>
      </c>
      <c r="D11" s="37"/>
      <c r="E11" s="49">
        <v>26</v>
      </c>
      <c r="F11" s="37"/>
      <c r="G11" s="38" t="str">
        <f t="shared" si="0"/>
        <v/>
      </c>
      <c r="H11" s="39">
        <f t="shared" si="1"/>
        <v>26</v>
      </c>
      <c r="I11" s="40">
        <f t="shared" si="2"/>
        <v>17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Meads Mill Gold</v>
      </c>
      <c r="O11" s="19"/>
    </row>
    <row r="12" spans="2:15" ht="18">
      <c r="B12" s="35">
        <f>[1]Setup!B12</f>
        <v>9</v>
      </c>
      <c r="C12" s="48" t="str">
        <f>Setup!C12</f>
        <v>Smith Gold</v>
      </c>
      <c r="D12" s="37"/>
      <c r="E12" s="49">
        <v>29</v>
      </c>
      <c r="F12" s="37"/>
      <c r="G12" s="38" t="str">
        <f t="shared" si="0"/>
        <v/>
      </c>
      <c r="H12" s="39">
        <f t="shared" si="1"/>
        <v>29</v>
      </c>
      <c r="I12" s="40">
        <f t="shared" si="2"/>
        <v>12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Power Upper Elementary</v>
      </c>
      <c r="O12" s="19"/>
    </row>
    <row r="13" spans="2:15" ht="18">
      <c r="B13" s="35">
        <f>[1]Setup!B13</f>
        <v>10</v>
      </c>
      <c r="C13" s="48" t="str">
        <f>Setup!C13</f>
        <v>Smith Black</v>
      </c>
      <c r="D13" s="37"/>
      <c r="E13" s="49">
        <v>12.5</v>
      </c>
      <c r="F13" s="37"/>
      <c r="G13" s="38" t="str">
        <f t="shared" si="0"/>
        <v/>
      </c>
      <c r="H13" s="39">
        <f t="shared" si="1"/>
        <v>12.5</v>
      </c>
      <c r="I13" s="40">
        <f t="shared" si="2"/>
        <v>27</v>
      </c>
      <c r="J13" s="41">
        <f t="shared" si="3"/>
        <v>1</v>
      </c>
      <c r="K13" s="36"/>
      <c r="L13" s="42"/>
      <c r="M13" s="38">
        <v>8</v>
      </c>
      <c r="N13" s="44" t="e">
        <f t="shared" si="4"/>
        <v>#N/A</v>
      </c>
      <c r="O13" s="19"/>
    </row>
    <row r="14" spans="2:15" ht="18">
      <c r="B14" s="35">
        <f>[1]Setup!B14</f>
        <v>11</v>
      </c>
      <c r="C14" s="48" t="str">
        <f>Setup!C14</f>
        <v>Millington Jr. High</v>
      </c>
      <c r="D14" s="37"/>
      <c r="E14" s="49">
        <v>5.25</v>
      </c>
      <c r="F14" s="37"/>
      <c r="G14" s="38" t="str">
        <f t="shared" si="0"/>
        <v/>
      </c>
      <c r="H14" s="39">
        <f t="shared" si="1"/>
        <v>5.25</v>
      </c>
      <c r="I14" s="40">
        <f t="shared" si="2"/>
        <v>32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Detroit Country Day Gold</v>
      </c>
      <c r="O14" s="19"/>
    </row>
    <row r="15" spans="2:15" ht="18">
      <c r="B15" s="35">
        <f>[1]Setup!B15</f>
        <v>12</v>
      </c>
      <c r="C15" s="48" t="str">
        <f>Setup!C15</f>
        <v>Boulan Park Purple</v>
      </c>
      <c r="D15" s="37"/>
      <c r="E15" s="49">
        <v>33.25</v>
      </c>
      <c r="F15" s="37"/>
      <c r="G15" s="38" t="str">
        <f t="shared" si="0"/>
        <v/>
      </c>
      <c r="H15" s="39">
        <f t="shared" si="1"/>
        <v>33.25</v>
      </c>
      <c r="I15" s="40">
        <f t="shared" si="2"/>
        <v>11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Clague Middle School Green</v>
      </c>
      <c r="O15" s="19"/>
    </row>
    <row r="16" spans="2:15" ht="18">
      <c r="B16" s="35">
        <f>[1]Setup!B16</f>
        <v>13</v>
      </c>
      <c r="C16" s="48" t="str">
        <f>Setup!C16</f>
        <v>Boulan Park Green</v>
      </c>
      <c r="D16" s="37"/>
      <c r="E16" s="49">
        <v>24</v>
      </c>
      <c r="F16" s="37"/>
      <c r="G16" s="38" t="str">
        <f t="shared" si="0"/>
        <v/>
      </c>
      <c r="H16" s="39">
        <f t="shared" si="1"/>
        <v>24</v>
      </c>
      <c r="I16" s="40">
        <f t="shared" si="2"/>
        <v>19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73.5</v>
      </c>
      <c r="F17" s="37"/>
      <c r="G17" s="38" t="str">
        <f t="shared" si="0"/>
        <v/>
      </c>
      <c r="H17" s="39">
        <f t="shared" si="1"/>
        <v>73.5</v>
      </c>
      <c r="I17" s="40">
        <f t="shared" si="2"/>
        <v>3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/>
      <c r="E18" s="49">
        <v>84.5</v>
      </c>
      <c r="F18" s="37"/>
      <c r="G18" s="38" t="str">
        <f t="shared" si="0"/>
        <v/>
      </c>
      <c r="H18" s="39">
        <f t="shared" si="1"/>
        <v>84.5</v>
      </c>
      <c r="I18" s="40">
        <f t="shared" si="2"/>
        <v>1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/>
      <c r="E19" s="49">
        <v>40</v>
      </c>
      <c r="F19" s="37"/>
      <c r="G19" s="38" t="str">
        <f t="shared" si="0"/>
        <v/>
      </c>
      <c r="H19" s="39">
        <f t="shared" si="1"/>
        <v>40</v>
      </c>
      <c r="I19" s="40">
        <f t="shared" si="2"/>
        <v>7</v>
      </c>
      <c r="J19" s="41">
        <f t="shared" si="3"/>
        <v>2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/>
      <c r="E20" s="49">
        <v>83</v>
      </c>
      <c r="F20" s="37"/>
      <c r="G20" s="38" t="str">
        <f t="shared" si="0"/>
        <v/>
      </c>
      <c r="H20" s="39">
        <f t="shared" si="1"/>
        <v>83</v>
      </c>
      <c r="I20" s="40">
        <f t="shared" si="2"/>
        <v>2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/>
      <c r="E21" s="49">
        <v>17</v>
      </c>
      <c r="F21" s="37"/>
      <c r="G21" s="38" t="str">
        <f t="shared" si="0"/>
        <v/>
      </c>
      <c r="H21" s="39">
        <f t="shared" si="1"/>
        <v>17</v>
      </c>
      <c r="I21" s="40">
        <f t="shared" si="2"/>
        <v>23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12.25</v>
      </c>
      <c r="F22" s="37"/>
      <c r="G22" s="38" t="str">
        <f t="shared" si="0"/>
        <v/>
      </c>
      <c r="H22" s="39">
        <f t="shared" si="1"/>
        <v>12.25</v>
      </c>
      <c r="I22" s="40">
        <f t="shared" si="2"/>
        <v>28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13.5</v>
      </c>
      <c r="F23" s="37"/>
      <c r="G23" s="38" t="str">
        <f t="shared" si="0"/>
        <v/>
      </c>
      <c r="H23" s="39">
        <f t="shared" si="1"/>
        <v>13.5</v>
      </c>
      <c r="I23" s="40">
        <f t="shared" si="2"/>
        <v>24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/>
      <c r="E24" s="49">
        <v>25</v>
      </c>
      <c r="F24" s="37"/>
      <c r="G24" s="38" t="str">
        <f t="shared" si="0"/>
        <v/>
      </c>
      <c r="H24" s="39">
        <f t="shared" si="1"/>
        <v>25</v>
      </c>
      <c r="I24" s="40">
        <f t="shared" si="2"/>
        <v>18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/>
      <c r="E25" s="49">
        <v>19</v>
      </c>
      <c r="F25" s="37"/>
      <c r="G25" s="38" t="str">
        <f t="shared" si="0"/>
        <v/>
      </c>
      <c r="H25" s="39">
        <f t="shared" si="1"/>
        <v>19</v>
      </c>
      <c r="I25" s="40">
        <f t="shared" si="2"/>
        <v>22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/>
      <c r="E26" s="49">
        <v>35.5</v>
      </c>
      <c r="F26" s="37"/>
      <c r="G26" s="38" t="str">
        <f t="shared" si="0"/>
        <v/>
      </c>
      <c r="H26" s="39">
        <f t="shared" si="1"/>
        <v>35.5</v>
      </c>
      <c r="I26" s="40">
        <f t="shared" si="2"/>
        <v>10</v>
      </c>
      <c r="J26" s="41">
        <f t="shared" si="3"/>
        <v>1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/>
      <c r="E27" s="49">
        <v>27.25</v>
      </c>
      <c r="F27" s="37"/>
      <c r="G27" s="38" t="str">
        <f t="shared" si="0"/>
        <v/>
      </c>
      <c r="H27" s="39">
        <f t="shared" si="1"/>
        <v>27.25</v>
      </c>
      <c r="I27" s="40">
        <f t="shared" si="2"/>
        <v>14</v>
      </c>
      <c r="J27" s="41">
        <f t="shared" si="3"/>
        <v>1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/>
      <c r="E28" s="49">
        <v>21.5</v>
      </c>
      <c r="F28" s="37"/>
      <c r="G28" s="38" t="str">
        <f t="shared" si="0"/>
        <v/>
      </c>
      <c r="H28" s="39">
        <f t="shared" si="1"/>
        <v>21.5</v>
      </c>
      <c r="I28" s="40">
        <f t="shared" si="2"/>
        <v>20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/>
      <c r="E29" s="49">
        <v>28</v>
      </c>
      <c r="F29" s="37"/>
      <c r="G29" s="38" t="str">
        <f t="shared" si="0"/>
        <v/>
      </c>
      <c r="H29" s="39">
        <f t="shared" si="1"/>
        <v>28</v>
      </c>
      <c r="I29" s="40">
        <f t="shared" si="2"/>
        <v>13</v>
      </c>
      <c r="J29" s="41">
        <f t="shared" si="3"/>
        <v>1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/>
      <c r="E30" s="49">
        <v>37.75</v>
      </c>
      <c r="F30" s="37"/>
      <c r="G30" s="38" t="str">
        <f t="shared" si="0"/>
        <v/>
      </c>
      <c r="H30" s="39">
        <f t="shared" si="1"/>
        <v>37.75</v>
      </c>
      <c r="I30" s="40">
        <f t="shared" si="2"/>
        <v>9</v>
      </c>
      <c r="J30" s="41">
        <f t="shared" si="3"/>
        <v>1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/>
      <c r="E31" s="49">
        <v>27</v>
      </c>
      <c r="F31" s="37"/>
      <c r="G31" s="38" t="str">
        <f t="shared" si="0"/>
        <v/>
      </c>
      <c r="H31" s="39">
        <f t="shared" si="1"/>
        <v>27</v>
      </c>
      <c r="I31" s="40">
        <f t="shared" si="2"/>
        <v>15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/>
      <c r="E32" s="49">
        <v>5</v>
      </c>
      <c r="F32" s="37"/>
      <c r="G32" s="38" t="str">
        <f t="shared" si="0"/>
        <v/>
      </c>
      <c r="H32" s="39">
        <f t="shared" si="1"/>
        <v>5</v>
      </c>
      <c r="I32" s="40">
        <f t="shared" si="2"/>
        <v>33</v>
      </c>
      <c r="J32" s="41">
        <f t="shared" si="3"/>
        <v>1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/>
      <c r="E33" s="49">
        <v>12</v>
      </c>
      <c r="F33" s="37"/>
      <c r="G33" s="38" t="str">
        <f t="shared" si="0"/>
        <v/>
      </c>
      <c r="H33" s="39">
        <f t="shared" si="1"/>
        <v>12</v>
      </c>
      <c r="I33" s="40">
        <f t="shared" si="2"/>
        <v>29</v>
      </c>
      <c r="J33" s="41">
        <f t="shared" si="3"/>
        <v>1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/>
      <c r="E34" s="49">
        <v>20</v>
      </c>
      <c r="F34" s="37"/>
      <c r="G34" s="38" t="str">
        <f t="shared" si="0"/>
        <v/>
      </c>
      <c r="H34" s="39">
        <f t="shared" si="1"/>
        <v>20</v>
      </c>
      <c r="I34" s="40">
        <f t="shared" si="2"/>
        <v>21</v>
      </c>
      <c r="J34" s="41">
        <f t="shared" si="3"/>
        <v>1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/>
      <c r="E35" s="49">
        <v>40</v>
      </c>
      <c r="F35" s="37"/>
      <c r="G35" s="38" t="str">
        <f t="shared" si="0"/>
        <v/>
      </c>
      <c r="H35" s="39">
        <f t="shared" si="1"/>
        <v>40</v>
      </c>
      <c r="I35" s="40">
        <f t="shared" si="2"/>
        <v>7</v>
      </c>
      <c r="J35" s="41">
        <f t="shared" si="3"/>
        <v>2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 t="s">
        <v>78</v>
      </c>
      <c r="E36" s="49"/>
      <c r="F36" s="37"/>
      <c r="G36" s="38" t="str">
        <f t="shared" si="0"/>
        <v/>
      </c>
      <c r="H36" s="39" t="str">
        <f t="shared" si="1"/>
        <v>--</v>
      </c>
      <c r="I36" s="40">
        <f t="shared" si="2"/>
        <v>37</v>
      </c>
      <c r="J36" s="41">
        <f t="shared" si="3"/>
        <v>6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10</v>
      </c>
      <c r="F37" s="37"/>
      <c r="G37" s="38" t="str">
        <f t="shared" si="0"/>
        <v/>
      </c>
      <c r="H37" s="39">
        <f t="shared" si="1"/>
        <v>10</v>
      </c>
      <c r="I37" s="40">
        <f t="shared" si="2"/>
        <v>30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12.75</v>
      </c>
      <c r="F38" s="37"/>
      <c r="G38" s="38" t="str">
        <f t="shared" si="0"/>
        <v/>
      </c>
      <c r="H38" s="39">
        <f t="shared" si="1"/>
        <v>12.75</v>
      </c>
      <c r="I38" s="40">
        <f t="shared" si="2"/>
        <v>26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44</v>
      </c>
      <c r="F39" s="37"/>
      <c r="G39" s="38" t="str">
        <f t="shared" si="0"/>
        <v/>
      </c>
      <c r="H39" s="39">
        <f t="shared" si="1"/>
        <v>44</v>
      </c>
      <c r="I39" s="40">
        <f t="shared" si="2"/>
        <v>5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6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6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6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6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109" priority="5" operator="greaterThan">
      <formula>1</formula>
    </cfRule>
  </conditionalFormatting>
  <conditionalFormatting sqref="I4:I44">
    <cfRule type="cellIs" dxfId="108" priority="3" stopIfTrue="1" operator="equal">
      <formula>"error"</formula>
    </cfRule>
    <cfRule type="cellIs" dxfId="107" priority="4" stopIfTrue="1" operator="lessThan">
      <formula>9</formula>
    </cfRule>
  </conditionalFormatting>
  <conditionalFormatting sqref="G4:G43">
    <cfRule type="cellIs" dxfId="106" priority="2" stopIfTrue="1" operator="equal">
      <formula>"err"</formula>
    </cfRule>
  </conditionalFormatting>
  <conditionalFormatting sqref="C4:C43">
    <cfRule type="cellIs" dxfId="105" priority="1" operator="equal">
      <formula>0</formula>
    </cfRule>
  </conditionalFormatting>
  <dataValidations count="1">
    <dataValidation type="list" allowBlank="1" showInputMessage="1" showErrorMessage="1" sqref="D4:D43">
      <formula1>"P,NS,DQ,Tier 1, Tier 2, Tier 3, Tier 4"</formula1>
    </dataValidation>
  </dataValidations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workbookViewId="0">
      <selection activeCell="F22" sqref="F22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Setup!F6</f>
        <v>Bio-Process Lab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102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102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1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61</v>
      </c>
      <c r="F5" s="37">
        <v>1</v>
      </c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61.000100000000003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27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Sacred Heart Blue</v>
      </c>
      <c r="D6" s="37"/>
      <c r="E6" s="49">
        <v>37.5</v>
      </c>
      <c r="F6" s="37"/>
      <c r="G6" s="38" t="str">
        <f t="shared" si="0"/>
        <v/>
      </c>
      <c r="H6" s="39">
        <f t="shared" si="1"/>
        <v>37.5</v>
      </c>
      <c r="I6" s="40">
        <f t="shared" si="2"/>
        <v>33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BCS Black</v>
      </c>
      <c r="O6" s="19"/>
    </row>
    <row r="7" spans="2:15" ht="18">
      <c r="B7" s="35">
        <f>[1]Setup!B7</f>
        <v>4</v>
      </c>
      <c r="C7" s="48" t="str">
        <f>Setup!C7</f>
        <v>Sacred Heart Gold</v>
      </c>
      <c r="D7" s="37" t="s">
        <v>78</v>
      </c>
      <c r="E7" s="49"/>
      <c r="F7" s="37"/>
      <c r="G7" s="38" t="str">
        <f t="shared" si="0"/>
        <v/>
      </c>
      <c r="H7" s="39" t="str">
        <f t="shared" si="1"/>
        <v>--</v>
      </c>
      <c r="I7" s="40">
        <f t="shared" si="2"/>
        <v>37</v>
      </c>
      <c r="J7" s="41">
        <f t="shared" si="3"/>
        <v>7</v>
      </c>
      <c r="K7" s="36"/>
      <c r="L7" s="42"/>
      <c r="M7" s="38">
        <v>2</v>
      </c>
      <c r="N7" s="44" t="str">
        <f t="shared" ref="N7:N15" si="4">INDEX($C$4:$C$43,MATCH(M7,$I$4:$I$43,0))</f>
        <v>East Middle Yellow</v>
      </c>
      <c r="O7" s="19"/>
    </row>
    <row r="8" spans="2:15" ht="18">
      <c r="B8" s="35">
        <f>[1]Setup!B8</f>
        <v>5</v>
      </c>
      <c r="C8" s="48" t="str">
        <f>Setup!C8</f>
        <v>Larson Red</v>
      </c>
      <c r="D8" s="37"/>
      <c r="E8" s="49">
        <v>77</v>
      </c>
      <c r="F8" s="37"/>
      <c r="G8" s="38" t="str">
        <f t="shared" si="0"/>
        <v/>
      </c>
      <c r="H8" s="39">
        <f t="shared" si="1"/>
        <v>77</v>
      </c>
      <c r="I8" s="40">
        <f t="shared" si="2"/>
        <v>11</v>
      </c>
      <c r="J8" s="41">
        <f t="shared" si="3"/>
        <v>1</v>
      </c>
      <c r="K8" s="36"/>
      <c r="L8" s="42"/>
      <c r="M8" s="38">
        <v>3</v>
      </c>
      <c r="N8" s="44" t="str">
        <f t="shared" si="4"/>
        <v>Boulan Park Purple</v>
      </c>
      <c r="O8" s="19"/>
    </row>
    <row r="9" spans="2:15" ht="18">
      <c r="B9" s="35">
        <f>[1]Setup!B9</f>
        <v>6</v>
      </c>
      <c r="C9" s="48" t="str">
        <f>Setup!C9</f>
        <v>Larson Blue</v>
      </c>
      <c r="D9" s="37"/>
      <c r="E9" s="49">
        <v>85</v>
      </c>
      <c r="F9" s="37"/>
      <c r="G9" s="38" t="str">
        <f t="shared" si="0"/>
        <v/>
      </c>
      <c r="H9" s="39">
        <f t="shared" si="1"/>
        <v>85</v>
      </c>
      <c r="I9" s="40">
        <f t="shared" si="2"/>
        <v>4</v>
      </c>
      <c r="J9" s="41">
        <f t="shared" si="3"/>
        <v>1</v>
      </c>
      <c r="K9" s="36"/>
      <c r="L9" s="42"/>
      <c r="M9" s="38">
        <v>4</v>
      </c>
      <c r="N9" s="44" t="str">
        <f t="shared" si="4"/>
        <v>Larson Blue</v>
      </c>
      <c r="O9" s="19"/>
    </row>
    <row r="10" spans="2:15" ht="18">
      <c r="B10" s="35">
        <f>[1]Setup!B10</f>
        <v>7</v>
      </c>
      <c r="C10" s="48" t="str">
        <f>Setup!C10</f>
        <v>Meads Mill Gold</v>
      </c>
      <c r="D10" s="37"/>
      <c r="E10" s="49">
        <v>82</v>
      </c>
      <c r="F10" s="37"/>
      <c r="G10" s="38" t="str">
        <f t="shared" si="0"/>
        <v/>
      </c>
      <c r="H10" s="39">
        <f t="shared" si="1"/>
        <v>82</v>
      </c>
      <c r="I10" s="40">
        <f t="shared" si="2"/>
        <v>7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Clague Middle School Green</v>
      </c>
      <c r="O10" s="19"/>
    </row>
    <row r="11" spans="2:15" ht="18">
      <c r="B11" s="35">
        <f>[1]Setup!B11</f>
        <v>8</v>
      </c>
      <c r="C11" s="48" t="str">
        <f>Setup!C11</f>
        <v>Saline Middle School</v>
      </c>
      <c r="D11" s="37"/>
      <c r="E11" s="49">
        <v>81</v>
      </c>
      <c r="F11" s="37"/>
      <c r="G11" s="38" t="str">
        <f t="shared" si="0"/>
        <v/>
      </c>
      <c r="H11" s="39">
        <f t="shared" si="1"/>
        <v>81</v>
      </c>
      <c r="I11" s="40">
        <f t="shared" si="2"/>
        <v>8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East Middle Blue</v>
      </c>
      <c r="O11" s="19"/>
    </row>
    <row r="12" spans="2:15" ht="18">
      <c r="B12" s="35">
        <f>[1]Setup!B12</f>
        <v>9</v>
      </c>
      <c r="C12" s="48" t="str">
        <f>Setup!C12</f>
        <v>Smith Gold</v>
      </c>
      <c r="D12" s="37"/>
      <c r="E12" s="49">
        <v>73</v>
      </c>
      <c r="F12" s="37"/>
      <c r="G12" s="38" t="str">
        <f t="shared" si="0"/>
        <v/>
      </c>
      <c r="H12" s="39">
        <f t="shared" si="1"/>
        <v>73</v>
      </c>
      <c r="I12" s="40">
        <f t="shared" si="2"/>
        <v>15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Meads Mill Gold</v>
      </c>
      <c r="O12" s="19"/>
    </row>
    <row r="13" spans="2:15" ht="18">
      <c r="B13" s="35">
        <f>[1]Setup!B13</f>
        <v>10</v>
      </c>
      <c r="C13" s="48" t="str">
        <f>Setup!C13</f>
        <v>Smith Black</v>
      </c>
      <c r="D13" s="37"/>
      <c r="E13" s="49">
        <v>47</v>
      </c>
      <c r="F13" s="37"/>
      <c r="G13" s="38" t="str">
        <f t="shared" si="0"/>
        <v/>
      </c>
      <c r="H13" s="39">
        <f t="shared" si="1"/>
        <v>47</v>
      </c>
      <c r="I13" s="40">
        <f t="shared" si="2"/>
        <v>32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Saline Middle School</v>
      </c>
      <c r="O13" s="19"/>
    </row>
    <row r="14" spans="2:15" ht="18">
      <c r="B14" s="35">
        <f>[1]Setup!B14</f>
        <v>11</v>
      </c>
      <c r="C14" s="48" t="str">
        <f>Setup!C14</f>
        <v>Millington Jr. High</v>
      </c>
      <c r="D14" s="37"/>
      <c r="E14" s="49">
        <v>49</v>
      </c>
      <c r="F14" s="37"/>
      <c r="G14" s="38" t="str">
        <f t="shared" si="0"/>
        <v/>
      </c>
      <c r="H14" s="39">
        <f t="shared" si="1"/>
        <v>49</v>
      </c>
      <c r="I14" s="40">
        <f t="shared" si="2"/>
        <v>30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Baker Middle School</v>
      </c>
      <c r="O14" s="19"/>
    </row>
    <row r="15" spans="2:15" ht="18">
      <c r="B15" s="35">
        <f>[1]Setup!B15</f>
        <v>12</v>
      </c>
      <c r="C15" s="48" t="str">
        <f>Setup!C15</f>
        <v>Boulan Park Purple</v>
      </c>
      <c r="D15" s="37"/>
      <c r="E15" s="49">
        <v>87.5</v>
      </c>
      <c r="F15" s="37"/>
      <c r="G15" s="38" t="str">
        <f t="shared" si="0"/>
        <v/>
      </c>
      <c r="H15" s="39">
        <f t="shared" si="1"/>
        <v>87.5</v>
      </c>
      <c r="I15" s="40">
        <f t="shared" si="2"/>
        <v>3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Davis Jr. High Red</v>
      </c>
      <c r="O15" s="19"/>
    </row>
    <row r="16" spans="2:15" ht="18">
      <c r="B16" s="35">
        <f>[1]Setup!B16</f>
        <v>13</v>
      </c>
      <c r="C16" s="48" t="str">
        <f>Setup!C16</f>
        <v>Boulan Park Green</v>
      </c>
      <c r="D16" s="37"/>
      <c r="E16" s="49">
        <v>74</v>
      </c>
      <c r="F16" s="37"/>
      <c r="G16" s="38" t="str">
        <f t="shared" si="0"/>
        <v/>
      </c>
      <c r="H16" s="39">
        <f t="shared" si="1"/>
        <v>74</v>
      </c>
      <c r="I16" s="40">
        <f t="shared" si="2"/>
        <v>14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83</v>
      </c>
      <c r="F17" s="37"/>
      <c r="G17" s="38" t="str">
        <f t="shared" si="0"/>
        <v/>
      </c>
      <c r="H17" s="39">
        <f t="shared" si="1"/>
        <v>83</v>
      </c>
      <c r="I17" s="40">
        <f t="shared" si="2"/>
        <v>6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/>
      <c r="E18" s="49">
        <v>88</v>
      </c>
      <c r="F18" s="37"/>
      <c r="G18" s="38" t="str">
        <f t="shared" si="0"/>
        <v/>
      </c>
      <c r="H18" s="39">
        <f t="shared" si="1"/>
        <v>88</v>
      </c>
      <c r="I18" s="40">
        <f t="shared" si="2"/>
        <v>2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/>
      <c r="E19" s="49">
        <v>55.5</v>
      </c>
      <c r="F19" s="37"/>
      <c r="G19" s="38" t="str">
        <f t="shared" si="0"/>
        <v/>
      </c>
      <c r="H19" s="39">
        <f t="shared" si="1"/>
        <v>55.5</v>
      </c>
      <c r="I19" s="40">
        <f t="shared" si="2"/>
        <v>29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/>
      <c r="E20" s="49">
        <v>72.5</v>
      </c>
      <c r="F20" s="37">
        <v>1</v>
      </c>
      <c r="G20" s="38" t="str">
        <f t="shared" si="0"/>
        <v/>
      </c>
      <c r="H20" s="39">
        <f t="shared" si="1"/>
        <v>72.500100000000003</v>
      </c>
      <c r="I20" s="40">
        <f t="shared" si="2"/>
        <v>18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/>
      <c r="E21" s="49">
        <v>61.5</v>
      </c>
      <c r="F21" s="37">
        <v>2</v>
      </c>
      <c r="G21" s="38" t="str">
        <f t="shared" si="0"/>
        <v/>
      </c>
      <c r="H21" s="39">
        <f t="shared" si="1"/>
        <v>61.5002</v>
      </c>
      <c r="I21" s="40">
        <f t="shared" si="2"/>
        <v>24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74.5</v>
      </c>
      <c r="F22" s="37"/>
      <c r="G22" s="38" t="str">
        <f t="shared" si="0"/>
        <v/>
      </c>
      <c r="H22" s="39">
        <f t="shared" si="1"/>
        <v>74.5</v>
      </c>
      <c r="I22" s="40">
        <f t="shared" si="2"/>
        <v>13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79.5</v>
      </c>
      <c r="F23" s="37"/>
      <c r="G23" s="38" t="str">
        <f t="shared" si="0"/>
        <v/>
      </c>
      <c r="H23" s="39">
        <f t="shared" si="1"/>
        <v>79.5</v>
      </c>
      <c r="I23" s="40">
        <f t="shared" si="2"/>
        <v>9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/>
      <c r="E24" s="49">
        <v>78</v>
      </c>
      <c r="F24" s="37"/>
      <c r="G24" s="38" t="str">
        <f t="shared" si="0"/>
        <v/>
      </c>
      <c r="H24" s="39">
        <f t="shared" si="1"/>
        <v>78</v>
      </c>
      <c r="I24" s="40">
        <f t="shared" si="2"/>
        <v>10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 t="s">
        <v>78</v>
      </c>
      <c r="E25" s="49"/>
      <c r="F25" s="37"/>
      <c r="G25" s="38" t="str">
        <f t="shared" si="0"/>
        <v/>
      </c>
      <c r="H25" s="39" t="str">
        <f t="shared" si="1"/>
        <v>--</v>
      </c>
      <c r="I25" s="40">
        <f t="shared" si="2"/>
        <v>37</v>
      </c>
      <c r="J25" s="41">
        <f t="shared" si="3"/>
        <v>7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/>
      <c r="E26" s="49">
        <v>84.5</v>
      </c>
      <c r="F26" s="37"/>
      <c r="G26" s="38" t="str">
        <f t="shared" si="0"/>
        <v/>
      </c>
      <c r="H26" s="39">
        <f t="shared" si="1"/>
        <v>84.5</v>
      </c>
      <c r="I26" s="40">
        <f t="shared" si="2"/>
        <v>5</v>
      </c>
      <c r="J26" s="41">
        <f t="shared" si="3"/>
        <v>1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/>
      <c r="E27" s="49">
        <v>72.5</v>
      </c>
      <c r="F27" s="37">
        <v>3</v>
      </c>
      <c r="G27" s="38" t="str">
        <f t="shared" si="0"/>
        <v/>
      </c>
      <c r="H27" s="39">
        <f t="shared" si="1"/>
        <v>72.500299999999996</v>
      </c>
      <c r="I27" s="40">
        <f t="shared" si="2"/>
        <v>16</v>
      </c>
      <c r="J27" s="41">
        <f t="shared" si="3"/>
        <v>1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/>
      <c r="E28" s="49">
        <v>71</v>
      </c>
      <c r="F28" s="37"/>
      <c r="G28" s="38" t="str">
        <f t="shared" si="0"/>
        <v/>
      </c>
      <c r="H28" s="39">
        <f t="shared" si="1"/>
        <v>71</v>
      </c>
      <c r="I28" s="40">
        <f t="shared" si="2"/>
        <v>19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/>
      <c r="E29" s="49">
        <v>61</v>
      </c>
      <c r="F29" s="37">
        <v>2</v>
      </c>
      <c r="G29" s="38" t="str">
        <f t="shared" si="0"/>
        <v/>
      </c>
      <c r="H29" s="39">
        <f t="shared" si="1"/>
        <v>61.0002</v>
      </c>
      <c r="I29" s="40">
        <f t="shared" si="2"/>
        <v>26</v>
      </c>
      <c r="J29" s="41">
        <f t="shared" si="3"/>
        <v>1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/>
      <c r="E30" s="49">
        <v>76</v>
      </c>
      <c r="F30" s="37"/>
      <c r="G30" s="38" t="str">
        <f t="shared" si="0"/>
        <v/>
      </c>
      <c r="H30" s="39">
        <f t="shared" si="1"/>
        <v>76</v>
      </c>
      <c r="I30" s="40">
        <f t="shared" si="2"/>
        <v>12</v>
      </c>
      <c r="J30" s="41">
        <f t="shared" si="3"/>
        <v>1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/>
      <c r="E31" s="49">
        <v>63.5</v>
      </c>
      <c r="F31" s="37"/>
      <c r="G31" s="38" t="str">
        <f t="shared" si="0"/>
        <v/>
      </c>
      <c r="H31" s="39">
        <f t="shared" si="1"/>
        <v>63.5</v>
      </c>
      <c r="I31" s="40">
        <f t="shared" si="2"/>
        <v>22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/>
      <c r="E32" s="49">
        <v>63</v>
      </c>
      <c r="F32" s="37"/>
      <c r="G32" s="38" t="str">
        <f t="shared" si="0"/>
        <v/>
      </c>
      <c r="H32" s="39">
        <f t="shared" si="1"/>
        <v>63</v>
      </c>
      <c r="I32" s="40">
        <f t="shared" si="2"/>
        <v>23</v>
      </c>
      <c r="J32" s="41">
        <f t="shared" si="3"/>
        <v>1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/>
      <c r="E33" s="49">
        <v>72.5</v>
      </c>
      <c r="F33" s="37">
        <v>2</v>
      </c>
      <c r="G33" s="38" t="str">
        <f t="shared" si="0"/>
        <v/>
      </c>
      <c r="H33" s="39">
        <f t="shared" si="1"/>
        <v>72.500200000000007</v>
      </c>
      <c r="I33" s="40">
        <f t="shared" si="2"/>
        <v>17</v>
      </c>
      <c r="J33" s="41">
        <f t="shared" si="3"/>
        <v>1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/>
      <c r="E34" s="49">
        <v>65.5</v>
      </c>
      <c r="F34" s="37"/>
      <c r="G34" s="38" t="str">
        <f t="shared" si="0"/>
        <v/>
      </c>
      <c r="H34" s="39">
        <f t="shared" si="1"/>
        <v>65.5</v>
      </c>
      <c r="I34" s="40">
        <f t="shared" si="2"/>
        <v>21</v>
      </c>
      <c r="J34" s="41">
        <f t="shared" si="3"/>
        <v>1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/>
      <c r="E35" s="49">
        <v>60.5</v>
      </c>
      <c r="F35" s="37"/>
      <c r="G35" s="38" t="str">
        <f t="shared" si="0"/>
        <v/>
      </c>
      <c r="H35" s="39">
        <f t="shared" si="1"/>
        <v>60.5</v>
      </c>
      <c r="I35" s="40">
        <f t="shared" si="2"/>
        <v>28</v>
      </c>
      <c r="J35" s="41">
        <f t="shared" si="3"/>
        <v>1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 t="s">
        <v>78</v>
      </c>
      <c r="E36" s="49"/>
      <c r="F36" s="37"/>
      <c r="G36" s="38" t="str">
        <f t="shared" si="0"/>
        <v/>
      </c>
      <c r="H36" s="39" t="str">
        <f t="shared" si="1"/>
        <v>--</v>
      </c>
      <c r="I36" s="40">
        <f t="shared" si="2"/>
        <v>37</v>
      </c>
      <c r="J36" s="41">
        <f t="shared" si="3"/>
        <v>7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61.5</v>
      </c>
      <c r="F37" s="37">
        <v>1</v>
      </c>
      <c r="G37" s="38" t="str">
        <f t="shared" si="0"/>
        <v/>
      </c>
      <c r="H37" s="39">
        <f t="shared" si="1"/>
        <v>61.500100000000003</v>
      </c>
      <c r="I37" s="40">
        <f t="shared" si="2"/>
        <v>25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47.5</v>
      </c>
      <c r="F38" s="37"/>
      <c r="G38" s="38" t="str">
        <f t="shared" si="0"/>
        <v/>
      </c>
      <c r="H38" s="39">
        <f t="shared" si="1"/>
        <v>47.5</v>
      </c>
      <c r="I38" s="40">
        <f t="shared" si="2"/>
        <v>31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69</v>
      </c>
      <c r="F39" s="37"/>
      <c r="G39" s="38" t="str">
        <f t="shared" si="0"/>
        <v/>
      </c>
      <c r="H39" s="39">
        <f t="shared" si="1"/>
        <v>69</v>
      </c>
      <c r="I39" s="40">
        <f t="shared" si="2"/>
        <v>20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7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7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7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7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104" priority="5" operator="greaterThan">
      <formula>1</formula>
    </cfRule>
  </conditionalFormatting>
  <conditionalFormatting sqref="I4:I44">
    <cfRule type="cellIs" dxfId="103" priority="3" stopIfTrue="1" operator="equal">
      <formula>"error"</formula>
    </cfRule>
    <cfRule type="cellIs" dxfId="102" priority="4" stopIfTrue="1" operator="lessThan">
      <formula>9</formula>
    </cfRule>
  </conditionalFormatting>
  <conditionalFormatting sqref="G4:G43">
    <cfRule type="cellIs" dxfId="101" priority="2" stopIfTrue="1" operator="equal">
      <formula>"err"</formula>
    </cfRule>
  </conditionalFormatting>
  <conditionalFormatting sqref="C4:C43">
    <cfRule type="cellIs" dxfId="100" priority="1" operator="equal">
      <formula>0</formula>
    </cfRule>
  </conditionalFormatting>
  <dataValidations count="1">
    <dataValidation type="list" allowBlank="1" showInputMessage="1" showErrorMessage="1" sqref="D4:D43">
      <formula1>"P,NS,DQ,Tier 1, Tier 2, Tier 3, Tier 4"</formula1>
    </dataValidation>
  </dataValidations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0" workbookViewId="0">
      <selection activeCell="E40" sqref="E40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Setup!F7</f>
        <v>Bottle Rocket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21.01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21.01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3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 t="s">
        <v>77</v>
      </c>
      <c r="E5" s="49"/>
      <c r="F5" s="37"/>
      <c r="G5" s="38" t="str">
        <f t="shared" si="0"/>
        <v/>
      </c>
      <c r="H5" s="39" t="str">
        <f t="shared" ref="H5:H43" si="1">IF(D5="DQ","--",IF(D5="NS","--",IF(D5="P","--",IF(D5="Tier 2",20000*$G$2-10000+E5+F5*0.0001,IF(D5="Tier 3",40000*$G$2-20000+E5+F5*0.0001,IF(D5="Tier 4",60000*$G$2-30000+E5+F5*0.0001,E5+F5*0.0001))))))</f>
        <v>--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36</v>
      </c>
      <c r="J5" s="41">
        <f t="shared" ref="J5:J43" si="3">COUNTIF($I$4:$I$43,I5)</f>
        <v>8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Sacred Heart Blue</v>
      </c>
      <c r="D6" s="37"/>
      <c r="E6" s="49">
        <v>13.87</v>
      </c>
      <c r="F6" s="37"/>
      <c r="G6" s="38" t="str">
        <f t="shared" si="0"/>
        <v/>
      </c>
      <c r="H6" s="39">
        <f t="shared" si="1"/>
        <v>13.87</v>
      </c>
      <c r="I6" s="40">
        <f t="shared" si="2"/>
        <v>13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Emerson Green</v>
      </c>
      <c r="O6" s="19"/>
    </row>
    <row r="7" spans="2:15" ht="18">
      <c r="B7" s="35">
        <f>[1]Setup!B7</f>
        <v>4</v>
      </c>
      <c r="C7" s="48" t="str">
        <f>Setup!C7</f>
        <v>Sacred Heart Gold</v>
      </c>
      <c r="D7" s="37"/>
      <c r="E7" s="49">
        <v>16.62</v>
      </c>
      <c r="F7" s="37"/>
      <c r="G7" s="38" t="str">
        <f t="shared" si="0"/>
        <v/>
      </c>
      <c r="H7" s="39">
        <f t="shared" si="1"/>
        <v>16.62</v>
      </c>
      <c r="I7" s="40">
        <f t="shared" si="2"/>
        <v>10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East Middle Blue</v>
      </c>
      <c r="O7" s="19"/>
    </row>
    <row r="8" spans="2:15" ht="18">
      <c r="B8" s="35">
        <f>[1]Setup!B8</f>
        <v>5</v>
      </c>
      <c r="C8" s="48" t="str">
        <f>Setup!C8</f>
        <v>Larson Red</v>
      </c>
      <c r="D8" s="37" t="s">
        <v>82</v>
      </c>
      <c r="E8" s="49">
        <v>11.88</v>
      </c>
      <c r="F8" s="37"/>
      <c r="G8" s="38" t="str">
        <f t="shared" si="0"/>
        <v/>
      </c>
      <c r="H8" s="39">
        <f t="shared" si="1"/>
        <v>-19988.12</v>
      </c>
      <c r="I8" s="40">
        <f t="shared" si="2"/>
        <v>28</v>
      </c>
      <c r="J8" s="41">
        <f t="shared" si="3"/>
        <v>1</v>
      </c>
      <c r="K8" s="36"/>
      <c r="L8" s="42"/>
      <c r="M8" s="38">
        <v>3</v>
      </c>
      <c r="N8" s="44" t="str">
        <f t="shared" si="4"/>
        <v>BCS Black</v>
      </c>
      <c r="O8" s="19"/>
    </row>
    <row r="9" spans="2:15" ht="18">
      <c r="B9" s="35">
        <f>[1]Setup!B9</f>
        <v>6</v>
      </c>
      <c r="C9" s="48" t="str">
        <f>Setup!C9</f>
        <v>Larson Blue</v>
      </c>
      <c r="D9" s="37" t="s">
        <v>77</v>
      </c>
      <c r="E9" s="49"/>
      <c r="F9" s="37"/>
      <c r="G9" s="38" t="str">
        <f t="shared" si="0"/>
        <v/>
      </c>
      <c r="H9" s="39" t="str">
        <f t="shared" si="1"/>
        <v>--</v>
      </c>
      <c r="I9" s="40">
        <f t="shared" si="2"/>
        <v>36</v>
      </c>
      <c r="J9" s="41">
        <f t="shared" si="3"/>
        <v>8</v>
      </c>
      <c r="K9" s="36"/>
      <c r="L9" s="42"/>
      <c r="M9" s="38">
        <v>4</v>
      </c>
      <c r="N9" s="44" t="str">
        <f t="shared" si="4"/>
        <v>Smith Gold</v>
      </c>
      <c r="O9" s="19"/>
    </row>
    <row r="10" spans="2:15" ht="18">
      <c r="B10" s="35">
        <f>[1]Setup!B10</f>
        <v>7</v>
      </c>
      <c r="C10" s="48" t="str">
        <f>Setup!C10</f>
        <v>Meads Mill Gold</v>
      </c>
      <c r="D10" s="37" t="s">
        <v>81</v>
      </c>
      <c r="E10" s="49">
        <v>5.87</v>
      </c>
      <c r="F10" s="37"/>
      <c r="G10" s="38" t="str">
        <f t="shared" si="0"/>
        <v/>
      </c>
      <c r="H10" s="39">
        <f t="shared" si="1"/>
        <v>-9994.1299999999992</v>
      </c>
      <c r="I10" s="40">
        <f t="shared" si="2"/>
        <v>25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Scranton Middle School</v>
      </c>
      <c r="O10" s="19"/>
    </row>
    <row r="11" spans="2:15" ht="18">
      <c r="B11" s="35">
        <f>[1]Setup!B11</f>
        <v>8</v>
      </c>
      <c r="C11" s="48" t="str">
        <f>Setup!C11</f>
        <v>Saline Middle School</v>
      </c>
      <c r="D11" s="37"/>
      <c r="E11" s="49">
        <v>11.47</v>
      </c>
      <c r="F11" s="37"/>
      <c r="G11" s="38" t="str">
        <f t="shared" si="0"/>
        <v/>
      </c>
      <c r="H11" s="39">
        <f t="shared" si="1"/>
        <v>11.47</v>
      </c>
      <c r="I11" s="40">
        <f t="shared" si="2"/>
        <v>15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Baker Middle School</v>
      </c>
      <c r="O11" s="19"/>
    </row>
    <row r="12" spans="2:15" ht="18">
      <c r="B12" s="35">
        <f>[1]Setup!B12</f>
        <v>9</v>
      </c>
      <c r="C12" s="48" t="str">
        <f>Setup!C12</f>
        <v>Smith Gold</v>
      </c>
      <c r="D12" s="37"/>
      <c r="E12" s="49">
        <v>19.829999999999998</v>
      </c>
      <c r="F12" s="37"/>
      <c r="G12" s="38" t="str">
        <f t="shared" si="0"/>
        <v/>
      </c>
      <c r="H12" s="39">
        <f t="shared" si="1"/>
        <v>19.829999999999998</v>
      </c>
      <c r="I12" s="40">
        <f t="shared" si="2"/>
        <v>4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Hillside Green</v>
      </c>
      <c r="O12" s="19"/>
    </row>
    <row r="13" spans="2:15" ht="18">
      <c r="B13" s="35">
        <f>[1]Setup!B13</f>
        <v>10</v>
      </c>
      <c r="C13" s="48" t="str">
        <f>Setup!C13</f>
        <v>Smith Black</v>
      </c>
      <c r="D13" s="37" t="s">
        <v>81</v>
      </c>
      <c r="E13" s="49">
        <v>20.88</v>
      </c>
      <c r="F13" s="37"/>
      <c r="G13" s="38" t="str">
        <f t="shared" si="0"/>
        <v/>
      </c>
      <c r="H13" s="39">
        <f t="shared" si="1"/>
        <v>-9979.1200000000008</v>
      </c>
      <c r="I13" s="40">
        <f t="shared" si="2"/>
        <v>18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Thunder Bay Jr. High</v>
      </c>
      <c r="O13" s="19"/>
    </row>
    <row r="14" spans="2:15" ht="18">
      <c r="B14" s="35">
        <f>[1]Setup!B14</f>
        <v>11</v>
      </c>
      <c r="C14" s="48" t="str">
        <f>Setup!C14</f>
        <v>Millington Jr. High</v>
      </c>
      <c r="D14" s="37"/>
      <c r="E14" s="49">
        <v>15.78</v>
      </c>
      <c r="F14" s="37"/>
      <c r="G14" s="38" t="str">
        <f t="shared" si="0"/>
        <v/>
      </c>
      <c r="H14" s="39">
        <f t="shared" si="1"/>
        <v>15.78</v>
      </c>
      <c r="I14" s="40">
        <f t="shared" si="2"/>
        <v>11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Hillside Blue</v>
      </c>
      <c r="O14" s="19"/>
    </row>
    <row r="15" spans="2:15" ht="18">
      <c r="B15" s="35">
        <f>[1]Setup!B15</f>
        <v>12</v>
      </c>
      <c r="C15" s="48" t="str">
        <f>Setup!C15</f>
        <v>Boulan Park Purple</v>
      </c>
      <c r="D15" s="37" t="s">
        <v>77</v>
      </c>
      <c r="E15" s="49"/>
      <c r="F15" s="37"/>
      <c r="G15" s="38" t="str">
        <f t="shared" si="0"/>
        <v/>
      </c>
      <c r="H15" s="39" t="str">
        <f t="shared" si="1"/>
        <v>--</v>
      </c>
      <c r="I15" s="40">
        <f t="shared" si="2"/>
        <v>36</v>
      </c>
      <c r="J15" s="41">
        <f t="shared" si="3"/>
        <v>8</v>
      </c>
      <c r="K15" s="36"/>
      <c r="L15" s="42"/>
      <c r="M15" s="38">
        <v>10</v>
      </c>
      <c r="N15" s="44" t="str">
        <f t="shared" si="4"/>
        <v>Sacred Heart Gold</v>
      </c>
      <c r="O15" s="19"/>
    </row>
    <row r="16" spans="2:15" ht="18">
      <c r="B16" s="35">
        <f>[1]Setup!B16</f>
        <v>13</v>
      </c>
      <c r="C16" s="48" t="str">
        <f>Setup!C16</f>
        <v>Boulan Park Green</v>
      </c>
      <c r="D16" s="37" t="s">
        <v>77</v>
      </c>
      <c r="E16" s="49"/>
      <c r="F16" s="37"/>
      <c r="G16" s="38" t="str">
        <f t="shared" si="0"/>
        <v/>
      </c>
      <c r="H16" s="39" t="str">
        <f t="shared" si="1"/>
        <v>--</v>
      </c>
      <c r="I16" s="40">
        <f t="shared" si="2"/>
        <v>36</v>
      </c>
      <c r="J16" s="41">
        <f t="shared" si="3"/>
        <v>8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22.5</v>
      </c>
      <c r="F17" s="37"/>
      <c r="G17" s="38" t="str">
        <f t="shared" si="0"/>
        <v/>
      </c>
      <c r="H17" s="39">
        <f t="shared" si="1"/>
        <v>22.5</v>
      </c>
      <c r="I17" s="40">
        <f t="shared" si="2"/>
        <v>2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 t="s">
        <v>77</v>
      </c>
      <c r="E18" s="49"/>
      <c r="F18" s="37"/>
      <c r="G18" s="38" t="str">
        <f t="shared" si="0"/>
        <v/>
      </c>
      <c r="H18" s="39" t="str">
        <f t="shared" si="1"/>
        <v>--</v>
      </c>
      <c r="I18" s="40">
        <f t="shared" si="2"/>
        <v>36</v>
      </c>
      <c r="J18" s="41">
        <f t="shared" si="3"/>
        <v>8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 t="s">
        <v>81</v>
      </c>
      <c r="E19" s="49">
        <v>7.03</v>
      </c>
      <c r="F19" s="37"/>
      <c r="G19" s="38" t="str">
        <f t="shared" si="0"/>
        <v/>
      </c>
      <c r="H19" s="39">
        <f t="shared" si="1"/>
        <v>-9992.9699999999993</v>
      </c>
      <c r="I19" s="40">
        <f t="shared" si="2"/>
        <v>23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/>
      <c r="E20" s="49">
        <v>12.24</v>
      </c>
      <c r="F20" s="37"/>
      <c r="G20" s="38" t="str">
        <f t="shared" si="0"/>
        <v/>
      </c>
      <c r="H20" s="39">
        <f t="shared" si="1"/>
        <v>12.24</v>
      </c>
      <c r="I20" s="40">
        <f t="shared" si="2"/>
        <v>14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 t="s">
        <v>81</v>
      </c>
      <c r="E21" s="49">
        <v>5.33</v>
      </c>
      <c r="F21" s="37"/>
      <c r="G21" s="38" t="str">
        <f t="shared" si="0"/>
        <v/>
      </c>
      <c r="H21" s="39">
        <f t="shared" si="1"/>
        <v>-9994.67</v>
      </c>
      <c r="I21" s="40">
        <f t="shared" si="2"/>
        <v>26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19.399999999999999</v>
      </c>
      <c r="F22" s="37"/>
      <c r="G22" s="38" t="str">
        <f t="shared" si="0"/>
        <v/>
      </c>
      <c r="H22" s="39">
        <f t="shared" si="1"/>
        <v>19.399999999999999</v>
      </c>
      <c r="I22" s="40">
        <f t="shared" si="2"/>
        <v>5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19.27</v>
      </c>
      <c r="F23" s="37"/>
      <c r="G23" s="38" t="str">
        <f t="shared" si="0"/>
        <v/>
      </c>
      <c r="H23" s="39">
        <f t="shared" si="1"/>
        <v>19.27</v>
      </c>
      <c r="I23" s="40">
        <f t="shared" si="2"/>
        <v>6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 t="s">
        <v>81</v>
      </c>
      <c r="E24" s="49">
        <v>9.81</v>
      </c>
      <c r="F24" s="37"/>
      <c r="G24" s="38" t="str">
        <f t="shared" si="0"/>
        <v/>
      </c>
      <c r="H24" s="39">
        <f t="shared" si="1"/>
        <v>-9990.19</v>
      </c>
      <c r="I24" s="40">
        <f t="shared" si="2"/>
        <v>20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 t="s">
        <v>81</v>
      </c>
      <c r="E25" s="49">
        <v>7.66</v>
      </c>
      <c r="F25" s="37"/>
      <c r="G25" s="38" t="str">
        <f t="shared" si="0"/>
        <v/>
      </c>
      <c r="H25" s="39">
        <f t="shared" si="1"/>
        <v>-9992.34</v>
      </c>
      <c r="I25" s="40">
        <f t="shared" si="2"/>
        <v>22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 t="s">
        <v>77</v>
      </c>
      <c r="E26" s="49"/>
      <c r="F26" s="37"/>
      <c r="G26" s="38" t="str">
        <f t="shared" si="0"/>
        <v/>
      </c>
      <c r="H26" s="39" t="str">
        <f t="shared" si="1"/>
        <v>--</v>
      </c>
      <c r="I26" s="40">
        <f t="shared" si="2"/>
        <v>36</v>
      </c>
      <c r="J26" s="41">
        <f t="shared" si="3"/>
        <v>8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 t="s">
        <v>77</v>
      </c>
      <c r="E27" s="49"/>
      <c r="F27" s="37"/>
      <c r="G27" s="38" t="str">
        <f t="shared" si="0"/>
        <v/>
      </c>
      <c r="H27" s="39" t="str">
        <f t="shared" si="1"/>
        <v>--</v>
      </c>
      <c r="I27" s="40">
        <f t="shared" si="2"/>
        <v>36</v>
      </c>
      <c r="J27" s="41">
        <f t="shared" si="3"/>
        <v>8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/>
      <c r="E28" s="49">
        <v>17.63</v>
      </c>
      <c r="F28" s="37"/>
      <c r="G28" s="38" t="str">
        <f t="shared" si="0"/>
        <v/>
      </c>
      <c r="H28" s="39">
        <f t="shared" si="1"/>
        <v>17.63</v>
      </c>
      <c r="I28" s="40">
        <f t="shared" si="2"/>
        <v>8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/>
      <c r="E29" s="49">
        <v>11.46</v>
      </c>
      <c r="F29" s="37"/>
      <c r="G29" s="38" t="str">
        <f t="shared" si="0"/>
        <v/>
      </c>
      <c r="H29" s="39">
        <f t="shared" si="1"/>
        <v>11.46</v>
      </c>
      <c r="I29" s="40">
        <f t="shared" si="2"/>
        <v>16</v>
      </c>
      <c r="J29" s="41">
        <f t="shared" si="3"/>
        <v>1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 t="s">
        <v>81</v>
      </c>
      <c r="E30" s="49">
        <v>9.32</v>
      </c>
      <c r="F30" s="37"/>
      <c r="G30" s="38" t="str">
        <f t="shared" si="0"/>
        <v/>
      </c>
      <c r="H30" s="39">
        <f t="shared" si="1"/>
        <v>-9990.68</v>
      </c>
      <c r="I30" s="40">
        <f t="shared" si="2"/>
        <v>21</v>
      </c>
      <c r="J30" s="41">
        <f t="shared" si="3"/>
        <v>1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 t="s">
        <v>81</v>
      </c>
      <c r="E31" s="49">
        <v>13.22</v>
      </c>
      <c r="F31" s="37"/>
      <c r="G31" s="38" t="str">
        <f t="shared" si="0"/>
        <v/>
      </c>
      <c r="H31" s="39">
        <f t="shared" si="1"/>
        <v>-9986.7800000000007</v>
      </c>
      <c r="I31" s="40">
        <f t="shared" si="2"/>
        <v>19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 t="s">
        <v>77</v>
      </c>
      <c r="E32" s="49"/>
      <c r="F32" s="37"/>
      <c r="G32" s="38" t="str">
        <f t="shared" si="0"/>
        <v/>
      </c>
      <c r="H32" s="39" t="str">
        <f t="shared" si="1"/>
        <v>--</v>
      </c>
      <c r="I32" s="40">
        <f t="shared" si="2"/>
        <v>36</v>
      </c>
      <c r="J32" s="41">
        <f t="shared" si="3"/>
        <v>8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 t="s">
        <v>81</v>
      </c>
      <c r="E33" s="49">
        <v>3.6</v>
      </c>
      <c r="F33" s="37"/>
      <c r="G33" s="38" t="str">
        <f t="shared" si="0"/>
        <v/>
      </c>
      <c r="H33" s="39">
        <f t="shared" si="1"/>
        <v>-9996.4</v>
      </c>
      <c r="I33" s="40">
        <f t="shared" si="2"/>
        <v>27</v>
      </c>
      <c r="J33" s="41">
        <f t="shared" si="3"/>
        <v>1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/>
      <c r="E34" s="49">
        <v>14.04</v>
      </c>
      <c r="F34" s="37"/>
      <c r="G34" s="38" t="str">
        <f t="shared" si="0"/>
        <v/>
      </c>
      <c r="H34" s="39">
        <f t="shared" si="1"/>
        <v>14.04</v>
      </c>
      <c r="I34" s="40">
        <f t="shared" si="2"/>
        <v>12</v>
      </c>
      <c r="J34" s="41">
        <f t="shared" si="3"/>
        <v>1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/>
      <c r="E35" s="49">
        <v>24.77</v>
      </c>
      <c r="F35" s="37"/>
      <c r="G35" s="38" t="str">
        <f t="shared" si="0"/>
        <v/>
      </c>
      <c r="H35" s="39">
        <f t="shared" si="1"/>
        <v>24.77</v>
      </c>
      <c r="I35" s="40">
        <f t="shared" si="2"/>
        <v>1</v>
      </c>
      <c r="J35" s="41">
        <f t="shared" si="3"/>
        <v>1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 t="s">
        <v>81</v>
      </c>
      <c r="E36" s="49">
        <v>6.34</v>
      </c>
      <c r="F36" s="37"/>
      <c r="G36" s="38" t="str">
        <f t="shared" si="0"/>
        <v/>
      </c>
      <c r="H36" s="39">
        <f t="shared" si="1"/>
        <v>-9993.66</v>
      </c>
      <c r="I36" s="40">
        <f t="shared" si="2"/>
        <v>24</v>
      </c>
      <c r="J36" s="41">
        <f t="shared" si="3"/>
        <v>1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5.81</v>
      </c>
      <c r="F37" s="37"/>
      <c r="G37" s="38" t="str">
        <f t="shared" si="0"/>
        <v/>
      </c>
      <c r="H37" s="39">
        <f t="shared" si="1"/>
        <v>5.81</v>
      </c>
      <c r="I37" s="40">
        <f t="shared" si="2"/>
        <v>17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18.239999999999998</v>
      </c>
      <c r="F38" s="37"/>
      <c r="G38" s="38" t="str">
        <f t="shared" si="0"/>
        <v/>
      </c>
      <c r="H38" s="39">
        <f t="shared" si="1"/>
        <v>18.239999999999998</v>
      </c>
      <c r="I38" s="40">
        <f t="shared" si="2"/>
        <v>7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16.86</v>
      </c>
      <c r="F39" s="37"/>
      <c r="G39" s="38" t="str">
        <f t="shared" si="0"/>
        <v/>
      </c>
      <c r="H39" s="39">
        <f t="shared" si="1"/>
        <v>16.86</v>
      </c>
      <c r="I39" s="40">
        <f t="shared" si="2"/>
        <v>9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4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4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4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4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99" priority="5" operator="greaterThan">
      <formula>1</formula>
    </cfRule>
  </conditionalFormatting>
  <conditionalFormatting sqref="I4:I44">
    <cfRule type="cellIs" dxfId="98" priority="3" stopIfTrue="1" operator="equal">
      <formula>"error"</formula>
    </cfRule>
    <cfRule type="cellIs" dxfId="97" priority="4" stopIfTrue="1" operator="lessThan">
      <formula>9</formula>
    </cfRule>
  </conditionalFormatting>
  <conditionalFormatting sqref="G4:G43">
    <cfRule type="cellIs" dxfId="96" priority="2" stopIfTrue="1" operator="equal">
      <formula>"err"</formula>
    </cfRule>
  </conditionalFormatting>
  <conditionalFormatting sqref="C4:C43">
    <cfRule type="cellIs" dxfId="95" priority="1" operator="equal">
      <formula>0</formula>
    </cfRule>
  </conditionalFormatting>
  <dataValidations count="1">
    <dataValidation type="list" allowBlank="1" showInputMessage="1" showErrorMessage="1" sqref="D4:D43">
      <formula1>"P,NS,DQ,Tier 1, Tier 2, Tier 3, Tier 4"</formula1>
    </dataValidation>
  </dataValidations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workbookViewId="0">
      <selection activeCell="D7" sqref="D7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Setup!F8</f>
        <v>Bridge Building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2242.56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2242.56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6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2261.54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2261.54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5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Sacred Heart Blue</v>
      </c>
      <c r="D6" s="37" t="s">
        <v>82</v>
      </c>
      <c r="E6" s="49">
        <v>1056.3399999999999</v>
      </c>
      <c r="F6" s="37"/>
      <c r="G6" s="38" t="str">
        <f t="shared" si="0"/>
        <v/>
      </c>
      <c r="H6" s="39">
        <f t="shared" si="1"/>
        <v>-18943.66</v>
      </c>
      <c r="I6" s="40">
        <f t="shared" si="2"/>
        <v>29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East Middle Yellow</v>
      </c>
      <c r="O6" s="19"/>
    </row>
    <row r="7" spans="2:15" ht="18">
      <c r="B7" s="35">
        <f>[1]Setup!B7</f>
        <v>4</v>
      </c>
      <c r="C7" s="48" t="str">
        <f>Setup!C7</f>
        <v>Sacred Heart Gold</v>
      </c>
      <c r="D7" s="37" t="s">
        <v>78</v>
      </c>
      <c r="E7" s="49"/>
      <c r="F7" s="37"/>
      <c r="G7" s="38" t="str">
        <f t="shared" si="0"/>
        <v/>
      </c>
      <c r="H7" s="39" t="str">
        <f t="shared" si="1"/>
        <v>--</v>
      </c>
      <c r="I7" s="40">
        <f t="shared" si="2"/>
        <v>37</v>
      </c>
      <c r="J7" s="41">
        <f t="shared" si="3"/>
        <v>8</v>
      </c>
      <c r="K7" s="36"/>
      <c r="L7" s="42"/>
      <c r="M7" s="38">
        <v>2</v>
      </c>
      <c r="N7" s="44" t="str">
        <f t="shared" ref="N7:N15" si="4">INDEX($C$4:$C$43,MATCH(M7,$I$4:$I$43,0))</f>
        <v>Boulan Park Purple</v>
      </c>
      <c r="O7" s="19"/>
    </row>
    <row r="8" spans="2:15" ht="18">
      <c r="B8" s="35">
        <f>[1]Setup!B8</f>
        <v>5</v>
      </c>
      <c r="C8" s="48" t="str">
        <f>Setup!C8</f>
        <v>Larson Red</v>
      </c>
      <c r="D8" s="37"/>
      <c r="E8" s="49">
        <v>959.08</v>
      </c>
      <c r="F8" s="37"/>
      <c r="G8" s="38" t="str">
        <f t="shared" si="0"/>
        <v/>
      </c>
      <c r="H8" s="39">
        <f t="shared" si="1"/>
        <v>959.08</v>
      </c>
      <c r="I8" s="40">
        <f t="shared" si="2"/>
        <v>15</v>
      </c>
      <c r="J8" s="41">
        <f t="shared" si="3"/>
        <v>1</v>
      </c>
      <c r="K8" s="36"/>
      <c r="L8" s="42"/>
      <c r="M8" s="38">
        <v>3</v>
      </c>
      <c r="N8" s="44" t="str">
        <f t="shared" si="4"/>
        <v>Detroit Country Day Gold</v>
      </c>
      <c r="O8" s="19"/>
    </row>
    <row r="9" spans="2:15" ht="18">
      <c r="B9" s="35">
        <f>[1]Setup!B9</f>
        <v>6</v>
      </c>
      <c r="C9" s="48" t="str">
        <f>Setup!C9</f>
        <v>Larson Blue</v>
      </c>
      <c r="D9" s="37"/>
      <c r="E9" s="49">
        <v>858.84</v>
      </c>
      <c r="F9" s="37"/>
      <c r="G9" s="38" t="str">
        <f t="shared" si="0"/>
        <v/>
      </c>
      <c r="H9" s="39">
        <f t="shared" si="1"/>
        <v>858.84</v>
      </c>
      <c r="I9" s="40">
        <f t="shared" si="2"/>
        <v>18</v>
      </c>
      <c r="J9" s="41">
        <f t="shared" si="3"/>
        <v>1</v>
      </c>
      <c r="K9" s="36"/>
      <c r="L9" s="42"/>
      <c r="M9" s="38">
        <v>4</v>
      </c>
      <c r="N9" s="44" t="str">
        <f t="shared" si="4"/>
        <v>East Middle Blue</v>
      </c>
      <c r="O9" s="19"/>
    </row>
    <row r="10" spans="2:15" ht="18">
      <c r="B10" s="35">
        <f>[1]Setup!B10</f>
        <v>7</v>
      </c>
      <c r="C10" s="48" t="str">
        <f>Setup!C10</f>
        <v>Meads Mill Gold</v>
      </c>
      <c r="D10" s="37"/>
      <c r="E10" s="49">
        <v>1801.08</v>
      </c>
      <c r="F10" s="37"/>
      <c r="G10" s="38" t="str">
        <f t="shared" si="0"/>
        <v/>
      </c>
      <c r="H10" s="39">
        <f t="shared" si="1"/>
        <v>1801.08</v>
      </c>
      <c r="I10" s="40">
        <f t="shared" si="2"/>
        <v>11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BCS Gold</v>
      </c>
      <c r="O10" s="19"/>
    </row>
    <row r="11" spans="2:15" ht="18">
      <c r="B11" s="35">
        <f>[1]Setup!B11</f>
        <v>8</v>
      </c>
      <c r="C11" s="48" t="str">
        <f>Setup!C11</f>
        <v>Saline Middle School</v>
      </c>
      <c r="D11" s="37"/>
      <c r="E11" s="49">
        <v>904.01</v>
      </c>
      <c r="F11" s="37"/>
      <c r="G11" s="38" t="str">
        <f t="shared" si="0"/>
        <v/>
      </c>
      <c r="H11" s="39">
        <f t="shared" si="1"/>
        <v>904.01</v>
      </c>
      <c r="I11" s="40">
        <f t="shared" si="2"/>
        <v>17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BCS Black</v>
      </c>
      <c r="O11" s="19"/>
    </row>
    <row r="12" spans="2:15" ht="18">
      <c r="B12" s="35">
        <f>[1]Setup!B12</f>
        <v>9</v>
      </c>
      <c r="C12" s="48" t="str">
        <f>Setup!C12</f>
        <v>Smith Gold</v>
      </c>
      <c r="D12" s="37"/>
      <c r="E12" s="49">
        <v>439.39</v>
      </c>
      <c r="F12" s="37"/>
      <c r="G12" s="38" t="str">
        <f t="shared" si="0"/>
        <v/>
      </c>
      <c r="H12" s="39">
        <f t="shared" si="1"/>
        <v>439.39</v>
      </c>
      <c r="I12" s="40">
        <f t="shared" si="2"/>
        <v>24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Baker Middle School</v>
      </c>
      <c r="O12" s="19"/>
    </row>
    <row r="13" spans="2:15" ht="18">
      <c r="B13" s="35">
        <f>[1]Setup!B13</f>
        <v>10</v>
      </c>
      <c r="C13" s="48" t="str">
        <f>Setup!C13</f>
        <v>Smith Black</v>
      </c>
      <c r="D13" s="37"/>
      <c r="E13" s="49">
        <v>433.26</v>
      </c>
      <c r="F13" s="37"/>
      <c r="G13" s="38" t="str">
        <f t="shared" si="0"/>
        <v/>
      </c>
      <c r="H13" s="39">
        <f t="shared" si="1"/>
        <v>433.26</v>
      </c>
      <c r="I13" s="40">
        <f t="shared" si="2"/>
        <v>25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Boulan Park Green</v>
      </c>
      <c r="O13" s="19"/>
    </row>
    <row r="14" spans="2:15" ht="18">
      <c r="B14" s="35">
        <f>[1]Setup!B14</f>
        <v>11</v>
      </c>
      <c r="C14" s="48" t="str">
        <f>Setup!C14</f>
        <v>Millington Jr. High</v>
      </c>
      <c r="D14" s="37" t="s">
        <v>83</v>
      </c>
      <c r="E14" s="49">
        <v>0</v>
      </c>
      <c r="F14" s="37"/>
      <c r="G14" s="38" t="str">
        <f t="shared" si="0"/>
        <v/>
      </c>
      <c r="H14" s="39">
        <f t="shared" si="1"/>
        <v>-30000</v>
      </c>
      <c r="I14" s="40">
        <f t="shared" si="2"/>
        <v>32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Scranton Middle School</v>
      </c>
      <c r="O14" s="19"/>
    </row>
    <row r="15" spans="2:15" ht="18">
      <c r="B15" s="35">
        <f>[1]Setup!B15</f>
        <v>12</v>
      </c>
      <c r="C15" s="48" t="str">
        <f>Setup!C15</f>
        <v>Boulan Park Purple</v>
      </c>
      <c r="D15" s="37"/>
      <c r="E15" s="49">
        <v>2459.02</v>
      </c>
      <c r="F15" s="37"/>
      <c r="G15" s="38" t="str">
        <f t="shared" si="0"/>
        <v/>
      </c>
      <c r="H15" s="39">
        <f t="shared" si="1"/>
        <v>2459.02</v>
      </c>
      <c r="I15" s="40">
        <f t="shared" si="2"/>
        <v>2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Power Upper Elementary</v>
      </c>
      <c r="O15" s="19"/>
    </row>
    <row r="16" spans="2:15" ht="18">
      <c r="B16" s="35">
        <f>[1]Setup!B16</f>
        <v>13</v>
      </c>
      <c r="C16" s="48" t="str">
        <f>Setup!C16</f>
        <v>Boulan Park Green</v>
      </c>
      <c r="D16" s="37"/>
      <c r="E16" s="49">
        <v>2102.4699999999998</v>
      </c>
      <c r="F16" s="37"/>
      <c r="G16" s="38" t="str">
        <f t="shared" si="0"/>
        <v/>
      </c>
      <c r="H16" s="39">
        <f t="shared" si="1"/>
        <v>2102.4699999999998</v>
      </c>
      <c r="I16" s="40">
        <f t="shared" si="2"/>
        <v>8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2300.61</v>
      </c>
      <c r="F17" s="37"/>
      <c r="G17" s="38" t="str">
        <f t="shared" si="0"/>
        <v/>
      </c>
      <c r="H17" s="39">
        <f t="shared" si="1"/>
        <v>2300.61</v>
      </c>
      <c r="I17" s="40">
        <f t="shared" si="2"/>
        <v>4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/>
      <c r="E18" s="49">
        <v>2552.5500000000002</v>
      </c>
      <c r="F18" s="37"/>
      <c r="G18" s="38" t="str">
        <f t="shared" si="0"/>
        <v/>
      </c>
      <c r="H18" s="39">
        <f t="shared" si="1"/>
        <v>2552.5500000000002</v>
      </c>
      <c r="I18" s="40">
        <f t="shared" si="2"/>
        <v>1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/>
      <c r="E19" s="49">
        <v>1822.32</v>
      </c>
      <c r="F19" s="37"/>
      <c r="G19" s="38" t="str">
        <f t="shared" si="0"/>
        <v/>
      </c>
      <c r="H19" s="39">
        <f t="shared" si="1"/>
        <v>1822.32</v>
      </c>
      <c r="I19" s="40">
        <f t="shared" si="2"/>
        <v>10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 t="s">
        <v>82</v>
      </c>
      <c r="E20" s="49">
        <v>296.44</v>
      </c>
      <c r="F20" s="37"/>
      <c r="G20" s="38" t="str">
        <f t="shared" si="0"/>
        <v/>
      </c>
      <c r="H20" s="39">
        <f t="shared" si="1"/>
        <v>-19703.560000000001</v>
      </c>
      <c r="I20" s="40">
        <f t="shared" si="2"/>
        <v>30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/>
      <c r="E21" s="49">
        <v>942.41</v>
      </c>
      <c r="F21" s="37"/>
      <c r="G21" s="38" t="str">
        <f t="shared" si="0"/>
        <v/>
      </c>
      <c r="H21" s="39">
        <f t="shared" si="1"/>
        <v>942.41</v>
      </c>
      <c r="I21" s="40">
        <f t="shared" si="2"/>
        <v>16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2034.55</v>
      </c>
      <c r="F22" s="37"/>
      <c r="G22" s="38" t="str">
        <f t="shared" si="0"/>
        <v/>
      </c>
      <c r="H22" s="39">
        <f t="shared" si="1"/>
        <v>2034.55</v>
      </c>
      <c r="I22" s="40">
        <f t="shared" si="2"/>
        <v>9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2118.64</v>
      </c>
      <c r="F23" s="37"/>
      <c r="G23" s="38" t="str">
        <f t="shared" si="0"/>
        <v/>
      </c>
      <c r="H23" s="39">
        <f t="shared" si="1"/>
        <v>2118.64</v>
      </c>
      <c r="I23" s="40">
        <f t="shared" si="2"/>
        <v>7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/>
      <c r="E24" s="49">
        <v>201.21</v>
      </c>
      <c r="F24" s="37"/>
      <c r="G24" s="38" t="str">
        <f t="shared" si="0"/>
        <v/>
      </c>
      <c r="H24" s="39">
        <f t="shared" si="1"/>
        <v>201.21</v>
      </c>
      <c r="I24" s="40">
        <f t="shared" si="2"/>
        <v>27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/>
      <c r="E25" s="49">
        <v>96.25</v>
      </c>
      <c r="F25" s="37"/>
      <c r="G25" s="38" t="str">
        <f t="shared" si="0"/>
        <v/>
      </c>
      <c r="H25" s="39">
        <f t="shared" si="1"/>
        <v>96.25</v>
      </c>
      <c r="I25" s="40">
        <f t="shared" si="2"/>
        <v>28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/>
      <c r="E26" s="49">
        <v>718.85</v>
      </c>
      <c r="F26" s="37"/>
      <c r="G26" s="38" t="str">
        <f t="shared" si="0"/>
        <v/>
      </c>
      <c r="H26" s="39">
        <f t="shared" si="1"/>
        <v>718.85</v>
      </c>
      <c r="I26" s="40">
        <f t="shared" si="2"/>
        <v>20</v>
      </c>
      <c r="J26" s="41">
        <f t="shared" si="3"/>
        <v>1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 t="s">
        <v>78</v>
      </c>
      <c r="E27" s="49"/>
      <c r="F27" s="37"/>
      <c r="G27" s="38" t="str">
        <f t="shared" si="0"/>
        <v/>
      </c>
      <c r="H27" s="39" t="str">
        <f t="shared" si="1"/>
        <v>--</v>
      </c>
      <c r="I27" s="40">
        <f t="shared" si="2"/>
        <v>37</v>
      </c>
      <c r="J27" s="41">
        <f t="shared" si="3"/>
        <v>8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/>
      <c r="E28" s="49">
        <v>456.92</v>
      </c>
      <c r="F28" s="37"/>
      <c r="G28" s="38" t="str">
        <f t="shared" si="0"/>
        <v/>
      </c>
      <c r="H28" s="39">
        <f t="shared" si="1"/>
        <v>456.92</v>
      </c>
      <c r="I28" s="40">
        <f t="shared" si="2"/>
        <v>23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/>
      <c r="E29" s="49">
        <v>1548.51</v>
      </c>
      <c r="F29" s="37"/>
      <c r="G29" s="38" t="str">
        <f t="shared" si="0"/>
        <v/>
      </c>
      <c r="H29" s="39">
        <f t="shared" si="1"/>
        <v>1548.51</v>
      </c>
      <c r="I29" s="40">
        <f t="shared" si="2"/>
        <v>13</v>
      </c>
      <c r="J29" s="41">
        <f t="shared" si="3"/>
        <v>1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/>
      <c r="E30" s="49">
        <v>2342.9499999999998</v>
      </c>
      <c r="F30" s="37"/>
      <c r="G30" s="38" t="str">
        <f t="shared" si="0"/>
        <v/>
      </c>
      <c r="H30" s="39">
        <f t="shared" si="1"/>
        <v>2342.9499999999998</v>
      </c>
      <c r="I30" s="40">
        <f t="shared" si="2"/>
        <v>3</v>
      </c>
      <c r="J30" s="41">
        <f t="shared" si="3"/>
        <v>1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 t="s">
        <v>82</v>
      </c>
      <c r="E31" s="49">
        <v>73.5</v>
      </c>
      <c r="F31" s="37"/>
      <c r="G31" s="38" t="str">
        <f t="shared" si="0"/>
        <v/>
      </c>
      <c r="H31" s="39">
        <f t="shared" si="1"/>
        <v>-19926.5</v>
      </c>
      <c r="I31" s="40">
        <f t="shared" si="2"/>
        <v>31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 t="s">
        <v>78</v>
      </c>
      <c r="E32" s="49"/>
      <c r="F32" s="37"/>
      <c r="G32" s="38" t="str">
        <f t="shared" si="0"/>
        <v/>
      </c>
      <c r="H32" s="39" t="str">
        <f t="shared" si="1"/>
        <v>--</v>
      </c>
      <c r="I32" s="40">
        <f t="shared" si="2"/>
        <v>37</v>
      </c>
      <c r="J32" s="41">
        <f t="shared" si="3"/>
        <v>8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/>
      <c r="E33" s="49">
        <v>1060.3399999999999</v>
      </c>
      <c r="F33" s="37"/>
      <c r="G33" s="38" t="str">
        <f t="shared" si="0"/>
        <v/>
      </c>
      <c r="H33" s="39">
        <f t="shared" si="1"/>
        <v>1060.3399999999999</v>
      </c>
      <c r="I33" s="40">
        <f t="shared" si="2"/>
        <v>14</v>
      </c>
      <c r="J33" s="41">
        <f t="shared" si="3"/>
        <v>1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 t="s">
        <v>78</v>
      </c>
      <c r="E34" s="49"/>
      <c r="F34" s="37"/>
      <c r="G34" s="38" t="str">
        <f t="shared" si="0"/>
        <v/>
      </c>
      <c r="H34" s="39" t="str">
        <f t="shared" si="1"/>
        <v>--</v>
      </c>
      <c r="I34" s="40">
        <f t="shared" si="2"/>
        <v>37</v>
      </c>
      <c r="J34" s="41">
        <f t="shared" si="3"/>
        <v>8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/>
      <c r="E35" s="49">
        <v>576.91999999999996</v>
      </c>
      <c r="F35" s="37"/>
      <c r="G35" s="38" t="str">
        <f t="shared" si="0"/>
        <v/>
      </c>
      <c r="H35" s="39">
        <f t="shared" si="1"/>
        <v>576.91999999999996</v>
      </c>
      <c r="I35" s="40">
        <f t="shared" si="2"/>
        <v>21</v>
      </c>
      <c r="J35" s="41">
        <f t="shared" si="3"/>
        <v>1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/>
      <c r="E36" s="49">
        <v>494.82</v>
      </c>
      <c r="F36" s="37"/>
      <c r="G36" s="38" t="str">
        <f t="shared" si="0"/>
        <v/>
      </c>
      <c r="H36" s="39">
        <f t="shared" si="1"/>
        <v>494.82</v>
      </c>
      <c r="I36" s="40">
        <f t="shared" si="2"/>
        <v>22</v>
      </c>
      <c r="J36" s="41">
        <f t="shared" si="3"/>
        <v>1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1554.88</v>
      </c>
      <c r="F37" s="37"/>
      <c r="G37" s="38" t="str">
        <f t="shared" si="0"/>
        <v/>
      </c>
      <c r="H37" s="39">
        <f t="shared" si="1"/>
        <v>1554.88</v>
      </c>
      <c r="I37" s="40">
        <f t="shared" si="2"/>
        <v>12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368.14</v>
      </c>
      <c r="F38" s="37"/>
      <c r="G38" s="38" t="str">
        <f t="shared" si="0"/>
        <v/>
      </c>
      <c r="H38" s="39">
        <f t="shared" si="1"/>
        <v>368.14</v>
      </c>
      <c r="I38" s="40">
        <f t="shared" si="2"/>
        <v>26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826.77</v>
      </c>
      <c r="F39" s="37"/>
      <c r="G39" s="38" t="str">
        <f t="shared" si="0"/>
        <v/>
      </c>
      <c r="H39" s="39">
        <f t="shared" si="1"/>
        <v>826.77</v>
      </c>
      <c r="I39" s="40">
        <f t="shared" si="2"/>
        <v>19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8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8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8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8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94" priority="5" operator="greaterThan">
      <formula>1</formula>
    </cfRule>
  </conditionalFormatting>
  <conditionalFormatting sqref="I4:I44">
    <cfRule type="cellIs" dxfId="93" priority="3" stopIfTrue="1" operator="equal">
      <formula>"error"</formula>
    </cfRule>
    <cfRule type="cellIs" dxfId="92" priority="4" stopIfTrue="1" operator="lessThan">
      <formula>9</formula>
    </cfRule>
  </conditionalFormatting>
  <conditionalFormatting sqref="G4:G43">
    <cfRule type="cellIs" dxfId="91" priority="2" stopIfTrue="1" operator="equal">
      <formula>"err"</formula>
    </cfRule>
  </conditionalFormatting>
  <conditionalFormatting sqref="C4:C43">
    <cfRule type="cellIs" dxfId="90" priority="1" operator="equal">
      <formula>0</formula>
    </cfRule>
  </conditionalFormatting>
  <dataValidations count="1">
    <dataValidation type="list" allowBlank="1" showInputMessage="1" showErrorMessage="1" sqref="D4:D43">
      <formula1>"P,NS, DQ,Tier 1, Tier 2, Tier 3, Tier 4"</formula1>
    </dataValidation>
  </dataValidations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C14" workbookViewId="0">
      <selection activeCell="D43" sqref="D43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Setup!F9</f>
        <v>Crave the Wave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26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26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15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34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34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11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Sacred Heart Blue</v>
      </c>
      <c r="D6" s="37"/>
      <c r="E6" s="49">
        <v>6</v>
      </c>
      <c r="F6" s="37"/>
      <c r="G6" s="38" t="str">
        <f t="shared" si="0"/>
        <v/>
      </c>
      <c r="H6" s="39">
        <f t="shared" si="1"/>
        <v>6</v>
      </c>
      <c r="I6" s="40">
        <f t="shared" si="2"/>
        <v>32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Canton Charter Academy Red</v>
      </c>
      <c r="O6" s="19"/>
    </row>
    <row r="7" spans="2:15" ht="18">
      <c r="B7" s="35">
        <f>[1]Setup!B7</f>
        <v>4</v>
      </c>
      <c r="C7" s="48" t="str">
        <f>Setup!C7</f>
        <v>Sacred Heart Gold</v>
      </c>
      <c r="D7" s="37"/>
      <c r="E7" s="49">
        <v>5</v>
      </c>
      <c r="F7" s="37"/>
      <c r="G7" s="38" t="str">
        <f t="shared" si="0"/>
        <v/>
      </c>
      <c r="H7" s="39">
        <f t="shared" si="1"/>
        <v>5</v>
      </c>
      <c r="I7" s="40">
        <f t="shared" si="2"/>
        <v>34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Canton Charter Academy White</v>
      </c>
      <c r="O7" s="19"/>
    </row>
    <row r="8" spans="2:15" ht="18">
      <c r="B8" s="35">
        <f>[1]Setup!B8</f>
        <v>5</v>
      </c>
      <c r="C8" s="48" t="str">
        <f>Setup!C8</f>
        <v>Larson Red</v>
      </c>
      <c r="D8" s="37"/>
      <c r="E8" s="49">
        <v>10</v>
      </c>
      <c r="F8" s="37"/>
      <c r="G8" s="38" t="str">
        <f t="shared" si="0"/>
        <v/>
      </c>
      <c r="H8" s="39">
        <f t="shared" si="1"/>
        <v>10</v>
      </c>
      <c r="I8" s="40">
        <f t="shared" si="2"/>
        <v>27</v>
      </c>
      <c r="J8" s="41">
        <f t="shared" si="3"/>
        <v>1</v>
      </c>
      <c r="K8" s="36"/>
      <c r="L8" s="42"/>
      <c r="M8" s="38">
        <v>3</v>
      </c>
      <c r="N8" s="44" t="str">
        <f t="shared" si="4"/>
        <v>East Middle Blue</v>
      </c>
      <c r="O8" s="19"/>
    </row>
    <row r="9" spans="2:15" ht="18">
      <c r="B9" s="35">
        <f>[1]Setup!B9</f>
        <v>6</v>
      </c>
      <c r="C9" s="48" t="str">
        <f>Setup!C9</f>
        <v>Larson Blue</v>
      </c>
      <c r="D9" s="37"/>
      <c r="E9" s="49">
        <v>10.5</v>
      </c>
      <c r="F9" s="37"/>
      <c r="G9" s="38" t="str">
        <f t="shared" si="0"/>
        <v/>
      </c>
      <c r="H9" s="39">
        <f t="shared" si="1"/>
        <v>10.5</v>
      </c>
      <c r="I9" s="40">
        <f t="shared" si="2"/>
        <v>26</v>
      </c>
      <c r="J9" s="41">
        <f t="shared" si="3"/>
        <v>1</v>
      </c>
      <c r="K9" s="36"/>
      <c r="L9" s="42"/>
      <c r="M9" s="38">
        <v>4</v>
      </c>
      <c r="N9" s="44" t="str">
        <f t="shared" si="4"/>
        <v>Smith Gold</v>
      </c>
      <c r="O9" s="19"/>
    </row>
    <row r="10" spans="2:15" ht="18">
      <c r="B10" s="35">
        <f>[1]Setup!B10</f>
        <v>7</v>
      </c>
      <c r="C10" s="48" t="str">
        <f>Setup!C10</f>
        <v>Meads Mill Gold</v>
      </c>
      <c r="D10" s="37"/>
      <c r="E10" s="49">
        <v>29</v>
      </c>
      <c r="F10" s="37"/>
      <c r="G10" s="38" t="str">
        <f t="shared" si="0"/>
        <v/>
      </c>
      <c r="H10" s="39">
        <f t="shared" si="1"/>
        <v>29</v>
      </c>
      <c r="I10" s="40">
        <f t="shared" si="2"/>
        <v>13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Davis Jr. High Red</v>
      </c>
      <c r="O10" s="19"/>
    </row>
    <row r="11" spans="2:15" ht="18">
      <c r="B11" s="35">
        <f>[1]Setup!B11</f>
        <v>8</v>
      </c>
      <c r="C11" s="48" t="str">
        <f>Setup!C11</f>
        <v>Saline Middle School</v>
      </c>
      <c r="D11" s="37"/>
      <c r="E11" s="49">
        <v>12</v>
      </c>
      <c r="F11" s="37"/>
      <c r="G11" s="38" t="str">
        <f t="shared" si="0"/>
        <v/>
      </c>
      <c r="H11" s="39">
        <f t="shared" si="1"/>
        <v>12</v>
      </c>
      <c r="I11" s="40">
        <f t="shared" si="2"/>
        <v>24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Boulan Park Green</v>
      </c>
      <c r="O11" s="19"/>
    </row>
    <row r="12" spans="2:15" ht="18">
      <c r="B12" s="35">
        <f>[1]Setup!B12</f>
        <v>9</v>
      </c>
      <c r="C12" s="48" t="str">
        <f>Setup!C12</f>
        <v>Smith Gold</v>
      </c>
      <c r="D12" s="37"/>
      <c r="E12" s="49">
        <v>52</v>
      </c>
      <c r="F12" s="37"/>
      <c r="G12" s="38" t="str">
        <f t="shared" si="0"/>
        <v/>
      </c>
      <c r="H12" s="39">
        <f t="shared" si="1"/>
        <v>52</v>
      </c>
      <c r="I12" s="40">
        <f t="shared" si="2"/>
        <v>4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Clague Middle School Green</v>
      </c>
      <c r="O12" s="19"/>
    </row>
    <row r="13" spans="2:15" ht="18">
      <c r="B13" s="35">
        <f>[1]Setup!B13</f>
        <v>10</v>
      </c>
      <c r="C13" s="48" t="str">
        <f>Setup!C13</f>
        <v>Smith Black</v>
      </c>
      <c r="D13" s="37"/>
      <c r="E13" s="49">
        <v>9</v>
      </c>
      <c r="F13" s="37"/>
      <c r="G13" s="38" t="str">
        <f t="shared" si="0"/>
        <v/>
      </c>
      <c r="H13" s="39">
        <f t="shared" si="1"/>
        <v>9</v>
      </c>
      <c r="I13" s="40">
        <f t="shared" si="2"/>
        <v>28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East Middle Yellow</v>
      </c>
      <c r="O13" s="19"/>
    </row>
    <row r="14" spans="2:15" ht="18">
      <c r="B14" s="35">
        <f>[1]Setup!B14</f>
        <v>11</v>
      </c>
      <c r="C14" s="48" t="str">
        <f>Setup!C14</f>
        <v>Millington Jr. High</v>
      </c>
      <c r="D14" s="37"/>
      <c r="E14" s="49">
        <v>25</v>
      </c>
      <c r="F14" s="37"/>
      <c r="G14" s="38" t="str">
        <f t="shared" si="0"/>
        <v/>
      </c>
      <c r="H14" s="39">
        <f t="shared" si="1"/>
        <v>25</v>
      </c>
      <c r="I14" s="40">
        <f t="shared" si="2"/>
        <v>16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Hillside Blue</v>
      </c>
      <c r="O14" s="19"/>
    </row>
    <row r="15" spans="2:15" ht="18">
      <c r="B15" s="35">
        <f>[1]Setup!B15</f>
        <v>12</v>
      </c>
      <c r="C15" s="48" t="str">
        <f>Setup!C15</f>
        <v>Boulan Park Purple</v>
      </c>
      <c r="D15" s="37"/>
      <c r="E15" s="49">
        <v>33</v>
      </c>
      <c r="F15" s="37"/>
      <c r="G15" s="38" t="str">
        <f t="shared" si="0"/>
        <v/>
      </c>
      <c r="H15" s="39">
        <f t="shared" si="1"/>
        <v>33</v>
      </c>
      <c r="I15" s="40">
        <f t="shared" si="2"/>
        <v>12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Detroit Country Day Blue</v>
      </c>
      <c r="O15" s="19"/>
    </row>
    <row r="16" spans="2:15" ht="18">
      <c r="B16" s="35">
        <f>[1]Setup!B16</f>
        <v>13</v>
      </c>
      <c r="C16" s="48" t="str">
        <f>Setup!C16</f>
        <v>Boulan Park Green</v>
      </c>
      <c r="D16" s="37"/>
      <c r="E16" s="49">
        <v>40</v>
      </c>
      <c r="F16" s="37"/>
      <c r="G16" s="38" t="str">
        <f t="shared" si="0"/>
        <v/>
      </c>
      <c r="H16" s="39">
        <f t="shared" si="1"/>
        <v>40</v>
      </c>
      <c r="I16" s="40">
        <f t="shared" si="2"/>
        <v>6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54</v>
      </c>
      <c r="F17" s="37"/>
      <c r="G17" s="38" t="str">
        <f t="shared" si="0"/>
        <v/>
      </c>
      <c r="H17" s="39">
        <f t="shared" si="1"/>
        <v>54</v>
      </c>
      <c r="I17" s="40">
        <f t="shared" si="2"/>
        <v>3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/>
      <c r="E18" s="49">
        <v>38</v>
      </c>
      <c r="F18" s="37"/>
      <c r="G18" s="38" t="str">
        <f t="shared" si="0"/>
        <v/>
      </c>
      <c r="H18" s="39">
        <f t="shared" si="1"/>
        <v>38</v>
      </c>
      <c r="I18" s="40">
        <f t="shared" si="2"/>
        <v>8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/>
      <c r="E19" s="49">
        <v>8</v>
      </c>
      <c r="F19" s="37"/>
      <c r="G19" s="38" t="str">
        <f t="shared" si="0"/>
        <v/>
      </c>
      <c r="H19" s="39">
        <f t="shared" si="1"/>
        <v>8</v>
      </c>
      <c r="I19" s="40">
        <f t="shared" si="2"/>
        <v>30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/>
      <c r="E20" s="49">
        <v>93</v>
      </c>
      <c r="F20" s="37"/>
      <c r="G20" s="38" t="str">
        <f t="shared" si="0"/>
        <v/>
      </c>
      <c r="H20" s="39">
        <f t="shared" si="1"/>
        <v>93</v>
      </c>
      <c r="I20" s="40">
        <f t="shared" si="2"/>
        <v>1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/>
      <c r="E21" s="49">
        <v>80</v>
      </c>
      <c r="F21" s="37"/>
      <c r="G21" s="38" t="str">
        <f t="shared" si="0"/>
        <v/>
      </c>
      <c r="H21" s="39">
        <f t="shared" si="1"/>
        <v>80</v>
      </c>
      <c r="I21" s="40">
        <f t="shared" si="2"/>
        <v>2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8.5</v>
      </c>
      <c r="F22" s="37"/>
      <c r="G22" s="38" t="str">
        <f t="shared" si="0"/>
        <v/>
      </c>
      <c r="H22" s="39">
        <f t="shared" si="1"/>
        <v>8.5</v>
      </c>
      <c r="I22" s="40">
        <f t="shared" si="2"/>
        <v>29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17</v>
      </c>
      <c r="F23" s="37"/>
      <c r="G23" s="38" t="str">
        <f t="shared" si="0"/>
        <v/>
      </c>
      <c r="H23" s="39">
        <f t="shared" si="1"/>
        <v>17</v>
      </c>
      <c r="I23" s="40">
        <f t="shared" si="2"/>
        <v>20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/>
      <c r="E24" s="49">
        <v>48</v>
      </c>
      <c r="F24" s="37"/>
      <c r="G24" s="38" t="str">
        <f t="shared" si="0"/>
        <v/>
      </c>
      <c r="H24" s="39">
        <f t="shared" si="1"/>
        <v>48</v>
      </c>
      <c r="I24" s="40">
        <f t="shared" si="2"/>
        <v>5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 t="s">
        <v>78</v>
      </c>
      <c r="E25" s="49"/>
      <c r="F25" s="37"/>
      <c r="G25" s="38" t="str">
        <f t="shared" si="0"/>
        <v/>
      </c>
      <c r="H25" s="39" t="str">
        <f t="shared" si="1"/>
        <v>--</v>
      </c>
      <c r="I25" s="40">
        <f t="shared" si="2"/>
        <v>37</v>
      </c>
      <c r="J25" s="41">
        <f t="shared" si="3"/>
        <v>6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/>
      <c r="E26" s="49">
        <v>39</v>
      </c>
      <c r="F26" s="37"/>
      <c r="G26" s="38" t="str">
        <f t="shared" si="0"/>
        <v/>
      </c>
      <c r="H26" s="39">
        <f t="shared" si="1"/>
        <v>39</v>
      </c>
      <c r="I26" s="40">
        <f t="shared" si="2"/>
        <v>7</v>
      </c>
      <c r="J26" s="41">
        <f t="shared" si="3"/>
        <v>1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/>
      <c r="E27" s="49">
        <v>11</v>
      </c>
      <c r="F27" s="37"/>
      <c r="G27" s="38" t="str">
        <f t="shared" si="0"/>
        <v/>
      </c>
      <c r="H27" s="39">
        <f t="shared" si="1"/>
        <v>11</v>
      </c>
      <c r="I27" s="40">
        <f t="shared" si="2"/>
        <v>25</v>
      </c>
      <c r="J27" s="41">
        <f t="shared" si="3"/>
        <v>1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/>
      <c r="E28" s="49">
        <v>28</v>
      </c>
      <c r="F28" s="37"/>
      <c r="G28" s="38" t="str">
        <f t="shared" si="0"/>
        <v/>
      </c>
      <c r="H28" s="39">
        <f t="shared" si="1"/>
        <v>28</v>
      </c>
      <c r="I28" s="40">
        <f t="shared" si="2"/>
        <v>14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/>
      <c r="E29" s="49">
        <v>35</v>
      </c>
      <c r="F29" s="37"/>
      <c r="G29" s="38" t="str">
        <f t="shared" si="0"/>
        <v/>
      </c>
      <c r="H29" s="39">
        <f t="shared" si="1"/>
        <v>35</v>
      </c>
      <c r="I29" s="40">
        <f t="shared" si="2"/>
        <v>10</v>
      </c>
      <c r="J29" s="41">
        <f t="shared" si="3"/>
        <v>1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/>
      <c r="E30" s="49">
        <v>19</v>
      </c>
      <c r="F30" s="37"/>
      <c r="G30" s="38" t="str">
        <f t="shared" si="0"/>
        <v/>
      </c>
      <c r="H30" s="39">
        <f t="shared" si="1"/>
        <v>19</v>
      </c>
      <c r="I30" s="40">
        <f t="shared" si="2"/>
        <v>19</v>
      </c>
      <c r="J30" s="41">
        <f t="shared" si="3"/>
        <v>1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/>
      <c r="E31" s="49">
        <v>14</v>
      </c>
      <c r="F31" s="37"/>
      <c r="G31" s="38" t="str">
        <f t="shared" si="0"/>
        <v/>
      </c>
      <c r="H31" s="39">
        <f t="shared" si="1"/>
        <v>14</v>
      </c>
      <c r="I31" s="40">
        <f t="shared" si="2"/>
        <v>23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/>
      <c r="E32" s="49">
        <v>7</v>
      </c>
      <c r="F32" s="37"/>
      <c r="G32" s="38" t="str">
        <f t="shared" si="0"/>
        <v/>
      </c>
      <c r="H32" s="39">
        <f t="shared" si="1"/>
        <v>7</v>
      </c>
      <c r="I32" s="40">
        <f t="shared" si="2"/>
        <v>31</v>
      </c>
      <c r="J32" s="41">
        <f t="shared" si="3"/>
        <v>1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/>
      <c r="E33" s="49">
        <v>20</v>
      </c>
      <c r="F33" s="37"/>
      <c r="G33" s="38" t="str">
        <f t="shared" si="0"/>
        <v/>
      </c>
      <c r="H33" s="39">
        <f t="shared" si="1"/>
        <v>20</v>
      </c>
      <c r="I33" s="40">
        <f t="shared" si="2"/>
        <v>18</v>
      </c>
      <c r="J33" s="41">
        <f t="shared" si="3"/>
        <v>1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/>
      <c r="E34" s="49">
        <v>5.5</v>
      </c>
      <c r="F34" s="37"/>
      <c r="G34" s="38" t="str">
        <f t="shared" si="0"/>
        <v/>
      </c>
      <c r="H34" s="39">
        <f t="shared" si="1"/>
        <v>5.5</v>
      </c>
      <c r="I34" s="40">
        <f t="shared" si="2"/>
        <v>33</v>
      </c>
      <c r="J34" s="41">
        <f t="shared" si="3"/>
        <v>1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/>
      <c r="E35" s="49">
        <v>24</v>
      </c>
      <c r="F35" s="37"/>
      <c r="G35" s="38" t="str">
        <f t="shared" si="0"/>
        <v/>
      </c>
      <c r="H35" s="39">
        <f t="shared" si="1"/>
        <v>24</v>
      </c>
      <c r="I35" s="40">
        <f t="shared" si="2"/>
        <v>17</v>
      </c>
      <c r="J35" s="41">
        <f t="shared" si="3"/>
        <v>1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 t="s">
        <v>78</v>
      </c>
      <c r="E36" s="49"/>
      <c r="F36" s="37"/>
      <c r="G36" s="38" t="str">
        <f t="shared" si="0"/>
        <v/>
      </c>
      <c r="H36" s="39" t="str">
        <f t="shared" si="1"/>
        <v>--</v>
      </c>
      <c r="I36" s="40">
        <f t="shared" si="2"/>
        <v>37</v>
      </c>
      <c r="J36" s="41">
        <f t="shared" si="3"/>
        <v>6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15</v>
      </c>
      <c r="F37" s="37"/>
      <c r="G37" s="38" t="str">
        <f t="shared" si="0"/>
        <v/>
      </c>
      <c r="H37" s="39">
        <f t="shared" si="1"/>
        <v>15</v>
      </c>
      <c r="I37" s="40">
        <f t="shared" si="2"/>
        <v>22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16</v>
      </c>
      <c r="F38" s="37"/>
      <c r="G38" s="38" t="str">
        <f t="shared" si="0"/>
        <v/>
      </c>
      <c r="H38" s="39">
        <f t="shared" si="1"/>
        <v>16</v>
      </c>
      <c r="I38" s="40">
        <f t="shared" si="2"/>
        <v>21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36</v>
      </c>
      <c r="F39" s="37"/>
      <c r="G39" s="38" t="str">
        <f t="shared" si="0"/>
        <v/>
      </c>
      <c r="H39" s="39">
        <f t="shared" si="1"/>
        <v>36</v>
      </c>
      <c r="I39" s="40">
        <f t="shared" si="2"/>
        <v>9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6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6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6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6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89" priority="5" operator="greaterThan">
      <formula>1</formula>
    </cfRule>
  </conditionalFormatting>
  <conditionalFormatting sqref="I4:I44">
    <cfRule type="cellIs" dxfId="88" priority="3" stopIfTrue="1" operator="equal">
      <formula>"error"</formula>
    </cfRule>
    <cfRule type="cellIs" dxfId="87" priority="4" stopIfTrue="1" operator="lessThan">
      <formula>9</formula>
    </cfRule>
  </conditionalFormatting>
  <conditionalFormatting sqref="G4:G43">
    <cfRule type="cellIs" dxfId="86" priority="2" stopIfTrue="1" operator="equal">
      <formula>"err"</formula>
    </cfRule>
  </conditionalFormatting>
  <conditionalFormatting sqref="C4:C43">
    <cfRule type="cellIs" dxfId="85" priority="1" operator="equal">
      <formula>0</formula>
    </cfRule>
  </conditionalFormatting>
  <dataValidations count="1">
    <dataValidation type="list" allowBlank="1" showInputMessage="1" showErrorMessage="1" sqref="D4:D43">
      <formula1>"P,NS,DQ,Tier 1, Tier 2, Tier 3, Tier 4"</formula1>
    </dataValidation>
  </dataValidations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O44"/>
  <sheetViews>
    <sheetView workbookViewId="0">
      <selection activeCell="E41" sqref="E41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1" spans="1:15">
      <c r="A1" s="24" t="s">
        <v>44</v>
      </c>
    </row>
    <row r="2" spans="1:15" ht="23.25">
      <c r="B2" s="19"/>
      <c r="C2" s="55" t="str">
        <f>Setup!F10</f>
        <v>Crime Busters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1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1:15" ht="18">
      <c r="B4" s="35">
        <f>[1]Setup!B4</f>
        <v>1</v>
      </c>
      <c r="C4" s="48" t="str">
        <f>Setup!C4</f>
        <v>BCS Black</v>
      </c>
      <c r="D4" s="37"/>
      <c r="E4" s="49">
        <v>73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73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1</v>
      </c>
      <c r="J4" s="41">
        <f>COUNTIF($I$4:$I$43,I4)</f>
        <v>1</v>
      </c>
      <c r="K4" s="36"/>
      <c r="L4" s="42"/>
      <c r="M4" s="43"/>
      <c r="N4" s="43"/>
      <c r="O4" s="43"/>
    </row>
    <row r="5" spans="1:15" ht="18">
      <c r="B5" s="35">
        <f>[1]Setup!B5</f>
        <v>2</v>
      </c>
      <c r="C5" s="48" t="str">
        <f>Setup!C5</f>
        <v>BCS Gold</v>
      </c>
      <c r="D5" s="37"/>
      <c r="E5" s="49">
        <v>40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40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26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1:15" ht="18">
      <c r="B6" s="35">
        <f>[1]Setup!B6</f>
        <v>3</v>
      </c>
      <c r="C6" s="48" t="str">
        <f>Setup!C6</f>
        <v>Sacred Heart Blue</v>
      </c>
      <c r="D6" s="37"/>
      <c r="E6" s="49">
        <v>64</v>
      </c>
      <c r="F6" s="37"/>
      <c r="G6" s="38" t="str">
        <f t="shared" si="0"/>
        <v/>
      </c>
      <c r="H6" s="39">
        <f t="shared" si="1"/>
        <v>64</v>
      </c>
      <c r="I6" s="40">
        <f t="shared" si="2"/>
        <v>9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BCS Black</v>
      </c>
      <c r="O6" s="19"/>
    </row>
    <row r="7" spans="1:15" ht="18">
      <c r="B7" s="35">
        <f>[1]Setup!B7</f>
        <v>4</v>
      </c>
      <c r="C7" s="48" t="str">
        <f>Setup!C7</f>
        <v>Sacred Heart Gold</v>
      </c>
      <c r="D7" s="37"/>
      <c r="E7" s="49">
        <v>18</v>
      </c>
      <c r="F7" s="37"/>
      <c r="G7" s="38" t="str">
        <f t="shared" si="0"/>
        <v/>
      </c>
      <c r="H7" s="39">
        <f t="shared" si="1"/>
        <v>18</v>
      </c>
      <c r="I7" s="40">
        <f t="shared" si="2"/>
        <v>31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Smith Black</v>
      </c>
      <c r="O7" s="19"/>
    </row>
    <row r="8" spans="1:15" ht="18">
      <c r="B8" s="35">
        <f>[1]Setup!B8</f>
        <v>5</v>
      </c>
      <c r="C8" s="48" t="str">
        <f>Setup!C8</f>
        <v>Larson Red</v>
      </c>
      <c r="D8" s="37"/>
      <c r="E8" s="49">
        <v>7</v>
      </c>
      <c r="F8" s="37"/>
      <c r="G8" s="38" t="str">
        <f t="shared" si="0"/>
        <v/>
      </c>
      <c r="H8" s="39">
        <f t="shared" si="1"/>
        <v>7</v>
      </c>
      <c r="I8" s="40">
        <f t="shared" si="2"/>
        <v>35</v>
      </c>
      <c r="J8" s="41">
        <f t="shared" si="3"/>
        <v>1</v>
      </c>
      <c r="K8" s="36"/>
      <c r="L8" s="42"/>
      <c r="M8" s="38">
        <v>3</v>
      </c>
      <c r="N8" s="44" t="str">
        <f t="shared" si="4"/>
        <v>Davis Jr. High Red</v>
      </c>
      <c r="O8" s="19"/>
    </row>
    <row r="9" spans="1:15" ht="18">
      <c r="B9" s="35">
        <f>[1]Setup!B9</f>
        <v>6</v>
      </c>
      <c r="C9" s="48" t="str">
        <f>Setup!C9</f>
        <v>Larson Blue</v>
      </c>
      <c r="D9" s="37"/>
      <c r="E9" s="49">
        <v>50.5</v>
      </c>
      <c r="F9" s="37"/>
      <c r="G9" s="38" t="str">
        <f t="shared" si="0"/>
        <v/>
      </c>
      <c r="H9" s="39">
        <f t="shared" si="1"/>
        <v>50.5</v>
      </c>
      <c r="I9" s="40">
        <f t="shared" si="2"/>
        <v>23</v>
      </c>
      <c r="J9" s="41">
        <f t="shared" si="3"/>
        <v>1</v>
      </c>
      <c r="K9" s="36"/>
      <c r="L9" s="42"/>
      <c r="M9" s="38">
        <v>4</v>
      </c>
      <c r="N9" s="44" t="str">
        <f t="shared" si="4"/>
        <v>Meads Mill Gold</v>
      </c>
      <c r="O9" s="19"/>
    </row>
    <row r="10" spans="1:15" ht="18">
      <c r="B10" s="35">
        <f>[1]Setup!B10</f>
        <v>7</v>
      </c>
      <c r="C10" s="48" t="str">
        <f>Setup!C10</f>
        <v>Meads Mill Gold</v>
      </c>
      <c r="D10" s="37"/>
      <c r="E10" s="49">
        <v>69</v>
      </c>
      <c r="F10" s="37"/>
      <c r="G10" s="38" t="str">
        <f t="shared" si="0"/>
        <v/>
      </c>
      <c r="H10" s="39">
        <f t="shared" si="1"/>
        <v>69</v>
      </c>
      <c r="I10" s="40">
        <f t="shared" si="2"/>
        <v>4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Smith Gold</v>
      </c>
      <c r="O10" s="19"/>
    </row>
    <row r="11" spans="1:15" ht="18">
      <c r="B11" s="35">
        <f>[1]Setup!B11</f>
        <v>8</v>
      </c>
      <c r="C11" s="48" t="str">
        <f>Setup!C11</f>
        <v>Saline Middle School</v>
      </c>
      <c r="D11" s="37"/>
      <c r="E11" s="49">
        <v>67.5</v>
      </c>
      <c r="F11" s="37"/>
      <c r="G11" s="38" t="str">
        <f t="shared" si="0"/>
        <v/>
      </c>
      <c r="H11" s="39">
        <f t="shared" si="1"/>
        <v>67.5</v>
      </c>
      <c r="I11" s="40">
        <f t="shared" si="2"/>
        <v>6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Saline Middle School</v>
      </c>
      <c r="O11" s="19"/>
    </row>
    <row r="12" spans="1:15" ht="18">
      <c r="B12" s="35">
        <f>[1]Setup!B12</f>
        <v>9</v>
      </c>
      <c r="C12" s="48" t="str">
        <f>Setup!C12</f>
        <v>Smith Gold</v>
      </c>
      <c r="D12" s="37"/>
      <c r="E12" s="49">
        <v>68</v>
      </c>
      <c r="F12" s="37"/>
      <c r="G12" s="38" t="str">
        <f t="shared" si="0"/>
        <v/>
      </c>
      <c r="H12" s="39">
        <f t="shared" si="1"/>
        <v>68</v>
      </c>
      <c r="I12" s="40">
        <f t="shared" si="2"/>
        <v>5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East Middle Yellow</v>
      </c>
      <c r="O12" s="19"/>
    </row>
    <row r="13" spans="1:15" ht="18">
      <c r="B13" s="35">
        <f>[1]Setup!B13</f>
        <v>10</v>
      </c>
      <c r="C13" s="48" t="str">
        <f>Setup!C13</f>
        <v>Smith Black</v>
      </c>
      <c r="D13" s="37"/>
      <c r="E13" s="49">
        <v>72</v>
      </c>
      <c r="F13" s="37"/>
      <c r="G13" s="38" t="str">
        <f t="shared" si="0"/>
        <v/>
      </c>
      <c r="H13" s="39">
        <f t="shared" si="1"/>
        <v>72</v>
      </c>
      <c r="I13" s="40">
        <f t="shared" si="2"/>
        <v>2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Baker Middle School</v>
      </c>
      <c r="O13" s="19"/>
    </row>
    <row r="14" spans="1:15" ht="18">
      <c r="B14" s="35">
        <f>[1]Setup!B14</f>
        <v>11</v>
      </c>
      <c r="C14" s="48" t="str">
        <f>Setup!C14</f>
        <v>Millington Jr. High</v>
      </c>
      <c r="D14" s="37"/>
      <c r="E14" s="49">
        <v>59</v>
      </c>
      <c r="F14" s="37"/>
      <c r="G14" s="38" t="str">
        <f t="shared" si="0"/>
        <v/>
      </c>
      <c r="H14" s="39">
        <f t="shared" si="1"/>
        <v>59</v>
      </c>
      <c r="I14" s="40">
        <f t="shared" si="2"/>
        <v>14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Sacred Heart Blue</v>
      </c>
      <c r="O14" s="19"/>
    </row>
    <row r="15" spans="1:15" ht="18">
      <c r="B15" s="35">
        <f>[1]Setup!B15</f>
        <v>12</v>
      </c>
      <c r="C15" s="48" t="str">
        <f>Setup!C15</f>
        <v>Boulan Park Purple</v>
      </c>
      <c r="D15" s="37"/>
      <c r="E15" s="49">
        <v>56</v>
      </c>
      <c r="F15" s="37"/>
      <c r="G15" s="38" t="str">
        <f t="shared" si="0"/>
        <v/>
      </c>
      <c r="H15" s="39">
        <f t="shared" si="1"/>
        <v>56</v>
      </c>
      <c r="I15" s="40">
        <f t="shared" si="2"/>
        <v>17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Clague Middle School Green</v>
      </c>
      <c r="O15" s="19"/>
    </row>
    <row r="16" spans="1:15" ht="18">
      <c r="B16" s="35">
        <f>[1]Setup!B16</f>
        <v>13</v>
      </c>
      <c r="C16" s="48" t="str">
        <f>Setup!C16</f>
        <v>Boulan Park Green</v>
      </c>
      <c r="D16" s="37"/>
      <c r="E16" s="49">
        <v>54.5</v>
      </c>
      <c r="F16" s="37"/>
      <c r="G16" s="38" t="str">
        <f t="shared" si="0"/>
        <v/>
      </c>
      <c r="H16" s="39">
        <f t="shared" si="1"/>
        <v>54.5</v>
      </c>
      <c r="I16" s="40">
        <f t="shared" si="2"/>
        <v>18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58</v>
      </c>
      <c r="F17" s="37"/>
      <c r="G17" s="38" t="str">
        <f t="shared" si="0"/>
        <v/>
      </c>
      <c r="H17" s="39">
        <f t="shared" si="1"/>
        <v>58</v>
      </c>
      <c r="I17" s="40">
        <f t="shared" si="2"/>
        <v>15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/>
      <c r="E18" s="49">
        <v>67</v>
      </c>
      <c r="F18" s="37"/>
      <c r="G18" s="38" t="str">
        <f t="shared" si="0"/>
        <v/>
      </c>
      <c r="H18" s="39">
        <f t="shared" si="1"/>
        <v>67</v>
      </c>
      <c r="I18" s="40">
        <f t="shared" si="2"/>
        <v>7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/>
      <c r="E19" s="49">
        <v>32</v>
      </c>
      <c r="F19" s="37"/>
      <c r="G19" s="38" t="str">
        <f t="shared" si="0"/>
        <v/>
      </c>
      <c r="H19" s="39">
        <f t="shared" si="1"/>
        <v>32</v>
      </c>
      <c r="I19" s="40">
        <f t="shared" si="2"/>
        <v>29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/>
      <c r="E20" s="49">
        <v>61</v>
      </c>
      <c r="F20" s="37"/>
      <c r="G20" s="38" t="str">
        <f t="shared" si="0"/>
        <v/>
      </c>
      <c r="H20" s="39">
        <f t="shared" si="1"/>
        <v>61</v>
      </c>
      <c r="I20" s="40">
        <f t="shared" si="2"/>
        <v>13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/>
      <c r="E21" s="49">
        <v>39</v>
      </c>
      <c r="F21" s="37"/>
      <c r="G21" s="38" t="str">
        <f t="shared" si="0"/>
        <v/>
      </c>
      <c r="H21" s="39">
        <f t="shared" si="1"/>
        <v>39</v>
      </c>
      <c r="I21" s="40">
        <f t="shared" si="2"/>
        <v>28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17</v>
      </c>
      <c r="F22" s="37"/>
      <c r="G22" s="38" t="str">
        <f t="shared" si="0"/>
        <v/>
      </c>
      <c r="H22" s="39">
        <f t="shared" si="1"/>
        <v>17</v>
      </c>
      <c r="I22" s="40">
        <f t="shared" si="2"/>
        <v>32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64.5</v>
      </c>
      <c r="F23" s="37"/>
      <c r="G23" s="38" t="str">
        <f t="shared" si="0"/>
        <v/>
      </c>
      <c r="H23" s="39">
        <f t="shared" si="1"/>
        <v>64.5</v>
      </c>
      <c r="I23" s="40">
        <f t="shared" si="2"/>
        <v>8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/>
      <c r="E24" s="49">
        <v>71</v>
      </c>
      <c r="F24" s="37"/>
      <c r="G24" s="38" t="str">
        <f t="shared" si="0"/>
        <v/>
      </c>
      <c r="H24" s="39">
        <f t="shared" si="1"/>
        <v>71</v>
      </c>
      <c r="I24" s="40">
        <f t="shared" si="2"/>
        <v>3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 t="s">
        <v>78</v>
      </c>
      <c r="E25" s="49"/>
      <c r="F25" s="37"/>
      <c r="G25" s="38" t="str">
        <f t="shared" si="0"/>
        <v/>
      </c>
      <c r="H25" s="39" t="str">
        <f t="shared" si="1"/>
        <v>--</v>
      </c>
      <c r="I25" s="40">
        <f t="shared" si="2"/>
        <v>37</v>
      </c>
      <c r="J25" s="41">
        <f t="shared" si="3"/>
        <v>5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/>
      <c r="E26" s="49">
        <v>63</v>
      </c>
      <c r="F26" s="37"/>
      <c r="G26" s="38" t="str">
        <f t="shared" si="0"/>
        <v/>
      </c>
      <c r="H26" s="39">
        <f t="shared" si="1"/>
        <v>63</v>
      </c>
      <c r="I26" s="40">
        <f t="shared" si="2"/>
        <v>10</v>
      </c>
      <c r="J26" s="41">
        <f t="shared" si="3"/>
        <v>1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/>
      <c r="E27" s="49">
        <v>54</v>
      </c>
      <c r="F27" s="37"/>
      <c r="G27" s="38" t="str">
        <f t="shared" si="0"/>
        <v/>
      </c>
      <c r="H27" s="39">
        <f t="shared" si="1"/>
        <v>54</v>
      </c>
      <c r="I27" s="40">
        <f t="shared" si="2"/>
        <v>19</v>
      </c>
      <c r="J27" s="41">
        <f t="shared" si="3"/>
        <v>1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/>
      <c r="E28" s="49">
        <v>48</v>
      </c>
      <c r="F28" s="37"/>
      <c r="G28" s="38" t="str">
        <f t="shared" si="0"/>
        <v/>
      </c>
      <c r="H28" s="39">
        <f t="shared" si="1"/>
        <v>48</v>
      </c>
      <c r="I28" s="40">
        <f t="shared" si="2"/>
        <v>24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/>
      <c r="E29" s="49">
        <v>57</v>
      </c>
      <c r="F29" s="37"/>
      <c r="G29" s="38" t="str">
        <f t="shared" si="0"/>
        <v/>
      </c>
      <c r="H29" s="39">
        <f t="shared" si="1"/>
        <v>57</v>
      </c>
      <c r="I29" s="40">
        <f t="shared" si="2"/>
        <v>16</v>
      </c>
      <c r="J29" s="41">
        <f t="shared" si="3"/>
        <v>1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/>
      <c r="E30" s="49">
        <v>62</v>
      </c>
      <c r="F30" s="37"/>
      <c r="G30" s="38" t="str">
        <f t="shared" si="0"/>
        <v/>
      </c>
      <c r="H30" s="39">
        <f t="shared" si="1"/>
        <v>62</v>
      </c>
      <c r="I30" s="40">
        <f t="shared" si="2"/>
        <v>12</v>
      </c>
      <c r="J30" s="41">
        <f t="shared" si="3"/>
        <v>1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/>
      <c r="E31" s="49">
        <v>15</v>
      </c>
      <c r="F31" s="37"/>
      <c r="G31" s="38" t="str">
        <f t="shared" si="0"/>
        <v/>
      </c>
      <c r="H31" s="39">
        <f t="shared" si="1"/>
        <v>15</v>
      </c>
      <c r="I31" s="40">
        <f t="shared" si="2"/>
        <v>33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/>
      <c r="E32" s="49">
        <v>11</v>
      </c>
      <c r="F32" s="37"/>
      <c r="G32" s="38" t="str">
        <f t="shared" si="0"/>
        <v/>
      </c>
      <c r="H32" s="39">
        <f t="shared" si="1"/>
        <v>11</v>
      </c>
      <c r="I32" s="40">
        <f t="shared" si="2"/>
        <v>34</v>
      </c>
      <c r="J32" s="41">
        <f t="shared" si="3"/>
        <v>1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/>
      <c r="E33" s="49">
        <v>52</v>
      </c>
      <c r="F33" s="37"/>
      <c r="G33" s="38" t="str">
        <f t="shared" si="0"/>
        <v/>
      </c>
      <c r="H33" s="39">
        <f t="shared" si="1"/>
        <v>52</v>
      </c>
      <c r="I33" s="40">
        <f t="shared" si="2"/>
        <v>21</v>
      </c>
      <c r="J33" s="41">
        <f t="shared" si="3"/>
        <v>1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/>
      <c r="E34" s="49">
        <v>62.5</v>
      </c>
      <c r="F34" s="37"/>
      <c r="G34" s="38" t="str">
        <f t="shared" si="0"/>
        <v/>
      </c>
      <c r="H34" s="39">
        <f t="shared" si="1"/>
        <v>62.5</v>
      </c>
      <c r="I34" s="40">
        <f t="shared" si="2"/>
        <v>11</v>
      </c>
      <c r="J34" s="41">
        <f t="shared" si="3"/>
        <v>1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/>
      <c r="E35" s="49">
        <v>43</v>
      </c>
      <c r="F35" s="37"/>
      <c r="G35" s="38" t="str">
        <f t="shared" si="0"/>
        <v/>
      </c>
      <c r="H35" s="39">
        <f t="shared" si="1"/>
        <v>43</v>
      </c>
      <c r="I35" s="40">
        <f t="shared" si="2"/>
        <v>25</v>
      </c>
      <c r="J35" s="41">
        <f t="shared" si="3"/>
        <v>1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/>
      <c r="E36" s="49">
        <v>39.5</v>
      </c>
      <c r="F36" s="37"/>
      <c r="G36" s="38" t="str">
        <f t="shared" si="0"/>
        <v/>
      </c>
      <c r="H36" s="39">
        <f t="shared" si="1"/>
        <v>39.5</v>
      </c>
      <c r="I36" s="40">
        <f t="shared" si="2"/>
        <v>27</v>
      </c>
      <c r="J36" s="41">
        <f t="shared" si="3"/>
        <v>1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29</v>
      </c>
      <c r="F37" s="37"/>
      <c r="G37" s="38" t="str">
        <f t="shared" si="0"/>
        <v/>
      </c>
      <c r="H37" s="39">
        <f t="shared" si="1"/>
        <v>29</v>
      </c>
      <c r="I37" s="40">
        <f t="shared" si="2"/>
        <v>30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53</v>
      </c>
      <c r="F38" s="37"/>
      <c r="G38" s="38" t="str">
        <f t="shared" si="0"/>
        <v/>
      </c>
      <c r="H38" s="39">
        <f t="shared" si="1"/>
        <v>53</v>
      </c>
      <c r="I38" s="40">
        <f t="shared" si="2"/>
        <v>20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51</v>
      </c>
      <c r="F39" s="37"/>
      <c r="G39" s="38" t="str">
        <f t="shared" si="0"/>
        <v/>
      </c>
      <c r="H39" s="39">
        <f t="shared" si="1"/>
        <v>51</v>
      </c>
      <c r="I39" s="40">
        <f t="shared" si="2"/>
        <v>22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5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5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5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5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84" priority="5" operator="greaterThan">
      <formula>1</formula>
    </cfRule>
  </conditionalFormatting>
  <conditionalFormatting sqref="I4:I44">
    <cfRule type="cellIs" dxfId="83" priority="3" stopIfTrue="1" operator="equal">
      <formula>"error"</formula>
    </cfRule>
    <cfRule type="cellIs" dxfId="82" priority="4" stopIfTrue="1" operator="lessThan">
      <formula>9</formula>
    </cfRule>
  </conditionalFormatting>
  <conditionalFormatting sqref="G4:G43">
    <cfRule type="cellIs" dxfId="81" priority="2" stopIfTrue="1" operator="equal">
      <formula>"err"</formula>
    </cfRule>
  </conditionalFormatting>
  <conditionalFormatting sqref="C4:C43">
    <cfRule type="cellIs" dxfId="80" priority="1" operator="equal">
      <formula>0</formula>
    </cfRule>
  </conditionalFormatting>
  <dataValidations count="1">
    <dataValidation type="list" allowBlank="1" showInputMessage="1" showErrorMessage="1" sqref="D4:D43">
      <formula1>"P,NS,DQ,Tier 1, Tier 2, Tier 3, Tier 4"</formula1>
    </dataValidation>
  </dataValidations>
  <pageMargins left="0.7" right="0.7" top="0.75" bottom="0.75" header="0.3" footer="0.3"/>
  <pageSetup scale="59" orientation="portrait" verticalDpi="300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workbookViewId="0">
      <selection activeCell="F1" sqref="F1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Setup!F11</f>
        <v>Disease Detectives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36</v>
      </c>
      <c r="C3" s="26"/>
      <c r="D3" s="27" t="s">
        <v>8</v>
      </c>
      <c r="E3" s="27" t="s">
        <v>9</v>
      </c>
      <c r="F3" s="28" t="s">
        <v>10</v>
      </c>
      <c r="G3" s="27"/>
      <c r="H3" s="27" t="s">
        <v>11</v>
      </c>
      <c r="I3" s="27" t="s">
        <v>12</v>
      </c>
      <c r="J3" s="28" t="s">
        <v>13</v>
      </c>
      <c r="K3" s="29"/>
      <c r="L3" s="30"/>
      <c r="M3" s="31"/>
      <c r="N3" s="32" t="s">
        <v>14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67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67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3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26.5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26.5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29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Sacred Heart Blue</v>
      </c>
      <c r="D6" s="37"/>
      <c r="E6" s="49">
        <v>28.5</v>
      </c>
      <c r="F6" s="37"/>
      <c r="G6" s="38" t="str">
        <f t="shared" si="0"/>
        <v/>
      </c>
      <c r="H6" s="39">
        <f t="shared" si="1"/>
        <v>28.5</v>
      </c>
      <c r="I6" s="40">
        <f t="shared" si="2"/>
        <v>26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Boulan Park Green</v>
      </c>
      <c r="O6" s="19"/>
    </row>
    <row r="7" spans="2:15" ht="18">
      <c r="B7" s="35">
        <f>[1]Setup!B7</f>
        <v>4</v>
      </c>
      <c r="C7" s="48" t="str">
        <f>Setup!C7</f>
        <v>Sacred Heart Gold</v>
      </c>
      <c r="D7" s="37" t="s">
        <v>78</v>
      </c>
      <c r="E7" s="49"/>
      <c r="F7" s="37"/>
      <c r="G7" s="38" t="str">
        <f t="shared" si="0"/>
        <v/>
      </c>
      <c r="H7" s="39" t="str">
        <f t="shared" si="1"/>
        <v>--</v>
      </c>
      <c r="I7" s="40">
        <f t="shared" si="2"/>
        <v>37</v>
      </c>
      <c r="J7" s="41">
        <f t="shared" si="3"/>
        <v>6</v>
      </c>
      <c r="K7" s="36"/>
      <c r="L7" s="42"/>
      <c r="M7" s="38">
        <v>2</v>
      </c>
      <c r="N7" s="44" t="str">
        <f t="shared" ref="N7:N15" si="4">INDEX($C$4:$C$43,MATCH(M7,$I$4:$I$43,0))</f>
        <v>Emerson Green</v>
      </c>
      <c r="O7" s="19"/>
    </row>
    <row r="8" spans="2:15" ht="18">
      <c r="B8" s="35">
        <f>[1]Setup!B8</f>
        <v>5</v>
      </c>
      <c r="C8" s="48" t="str">
        <f>Setup!C8</f>
        <v>Larson Red</v>
      </c>
      <c r="D8" s="37"/>
      <c r="E8" s="49">
        <v>63</v>
      </c>
      <c r="F8" s="37"/>
      <c r="G8" s="38" t="str">
        <f t="shared" si="0"/>
        <v/>
      </c>
      <c r="H8" s="39">
        <f t="shared" si="1"/>
        <v>63</v>
      </c>
      <c r="I8" s="40">
        <f t="shared" si="2"/>
        <v>5</v>
      </c>
      <c r="J8" s="41">
        <f t="shared" si="3"/>
        <v>1</v>
      </c>
      <c r="K8" s="36"/>
      <c r="L8" s="42"/>
      <c r="M8" s="38">
        <v>3</v>
      </c>
      <c r="N8" s="44" t="str">
        <f t="shared" si="4"/>
        <v>BCS Black</v>
      </c>
      <c r="O8" s="19"/>
    </row>
    <row r="9" spans="2:15" ht="18">
      <c r="B9" s="35">
        <f>[1]Setup!B9</f>
        <v>6</v>
      </c>
      <c r="C9" s="48" t="str">
        <f>Setup!C9</f>
        <v>Larson Blue</v>
      </c>
      <c r="D9" s="37"/>
      <c r="E9" s="49">
        <v>33</v>
      </c>
      <c r="F9" s="37">
        <v>2</v>
      </c>
      <c r="G9" s="38" t="str">
        <f t="shared" si="0"/>
        <v/>
      </c>
      <c r="H9" s="39">
        <f t="shared" si="1"/>
        <v>33.0002</v>
      </c>
      <c r="I9" s="40">
        <f t="shared" si="2"/>
        <v>21</v>
      </c>
      <c r="J9" s="41">
        <f t="shared" si="3"/>
        <v>1</v>
      </c>
      <c r="K9" s="36"/>
      <c r="L9" s="42"/>
      <c r="M9" s="38">
        <v>4</v>
      </c>
      <c r="N9" s="44" t="str">
        <f t="shared" si="4"/>
        <v>Boulan Park Purple</v>
      </c>
      <c r="O9" s="19"/>
    </row>
    <row r="10" spans="2:15" ht="18">
      <c r="B10" s="35">
        <f>[1]Setup!B10</f>
        <v>7</v>
      </c>
      <c r="C10" s="48" t="str">
        <f>Setup!C10</f>
        <v>Meads Mill Gold</v>
      </c>
      <c r="D10" s="37"/>
      <c r="E10" s="49">
        <v>34</v>
      </c>
      <c r="F10" s="37"/>
      <c r="G10" s="38" t="str">
        <f t="shared" si="0"/>
        <v/>
      </c>
      <c r="H10" s="39">
        <f t="shared" si="1"/>
        <v>34</v>
      </c>
      <c r="I10" s="40">
        <f t="shared" si="2"/>
        <v>20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Larson Red</v>
      </c>
      <c r="O10" s="19"/>
    </row>
    <row r="11" spans="2:15" ht="18">
      <c r="B11" s="35">
        <f>[1]Setup!B11</f>
        <v>8</v>
      </c>
      <c r="C11" s="48" t="str">
        <f>Setup!C11</f>
        <v>Saline Middle School</v>
      </c>
      <c r="D11" s="37"/>
      <c r="E11" s="49">
        <v>33</v>
      </c>
      <c r="F11" s="37">
        <v>1</v>
      </c>
      <c r="G11" s="38" t="str">
        <f t="shared" si="0"/>
        <v/>
      </c>
      <c r="H11" s="39">
        <f t="shared" si="1"/>
        <v>33.000100000000003</v>
      </c>
      <c r="I11" s="40">
        <f t="shared" si="2"/>
        <v>22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Clague Middle School Green</v>
      </c>
      <c r="O11" s="19"/>
    </row>
    <row r="12" spans="2:15" ht="18">
      <c r="B12" s="35">
        <f>[1]Setup!B12</f>
        <v>9</v>
      </c>
      <c r="C12" s="48" t="str">
        <f>Setup!C12</f>
        <v>Smith Gold</v>
      </c>
      <c r="D12" s="37"/>
      <c r="E12" s="49">
        <v>59</v>
      </c>
      <c r="F12" s="37"/>
      <c r="G12" s="38" t="str">
        <f t="shared" si="0"/>
        <v/>
      </c>
      <c r="H12" s="39">
        <f t="shared" si="1"/>
        <v>59</v>
      </c>
      <c r="I12" s="40">
        <f t="shared" si="2"/>
        <v>7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Smith Gold</v>
      </c>
      <c r="O12" s="19"/>
    </row>
    <row r="13" spans="2:15" ht="18">
      <c r="B13" s="35">
        <f>[1]Setup!B13</f>
        <v>10</v>
      </c>
      <c r="C13" s="48" t="str">
        <f>Setup!C13</f>
        <v>Smith Black</v>
      </c>
      <c r="D13" s="37"/>
      <c r="E13" s="49">
        <v>25</v>
      </c>
      <c r="F13" s="37"/>
      <c r="G13" s="38" t="str">
        <f t="shared" si="0"/>
        <v/>
      </c>
      <c r="H13" s="39">
        <f t="shared" si="1"/>
        <v>25</v>
      </c>
      <c r="I13" s="40">
        <f t="shared" si="2"/>
        <v>32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Millington Jr. High</v>
      </c>
      <c r="O13" s="19"/>
    </row>
    <row r="14" spans="2:15" ht="18">
      <c r="B14" s="35">
        <f>[1]Setup!B14</f>
        <v>11</v>
      </c>
      <c r="C14" s="48" t="str">
        <f>Setup!C14</f>
        <v>Millington Jr. High</v>
      </c>
      <c r="D14" s="37"/>
      <c r="E14" s="49">
        <v>54</v>
      </c>
      <c r="F14" s="37"/>
      <c r="G14" s="38" t="str">
        <f t="shared" si="0"/>
        <v/>
      </c>
      <c r="H14" s="39">
        <f t="shared" si="1"/>
        <v>54</v>
      </c>
      <c r="I14" s="40">
        <f t="shared" si="2"/>
        <v>8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Detroit Country Day Gold</v>
      </c>
      <c r="O14" s="19"/>
    </row>
    <row r="15" spans="2:15" ht="18">
      <c r="B15" s="35">
        <f>[1]Setup!B15</f>
        <v>12</v>
      </c>
      <c r="C15" s="48" t="str">
        <f>Setup!C15</f>
        <v>Boulan Park Purple</v>
      </c>
      <c r="D15" s="37"/>
      <c r="E15" s="49">
        <v>65</v>
      </c>
      <c r="F15" s="37"/>
      <c r="G15" s="38" t="str">
        <f t="shared" si="0"/>
        <v/>
      </c>
      <c r="H15" s="39">
        <f t="shared" si="1"/>
        <v>65</v>
      </c>
      <c r="I15" s="40">
        <f t="shared" si="2"/>
        <v>4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L’Anse Creuse Middle School South Gold</v>
      </c>
      <c r="O15" s="19"/>
    </row>
    <row r="16" spans="2:15" ht="18">
      <c r="B16" s="35">
        <f>[1]Setup!B16</f>
        <v>13</v>
      </c>
      <c r="C16" s="48" t="str">
        <f>Setup!C16</f>
        <v>Boulan Park Green</v>
      </c>
      <c r="D16" s="37"/>
      <c r="E16" s="49">
        <v>75</v>
      </c>
      <c r="F16" s="37"/>
      <c r="G16" s="38" t="str">
        <f t="shared" si="0"/>
        <v/>
      </c>
      <c r="H16" s="39">
        <f t="shared" si="1"/>
        <v>75</v>
      </c>
      <c r="I16" s="40">
        <f t="shared" si="2"/>
        <v>1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East Middle Blue</v>
      </c>
      <c r="D17" s="37"/>
      <c r="E17" s="49">
        <v>42</v>
      </c>
      <c r="F17" s="37"/>
      <c r="G17" s="38" t="str">
        <f t="shared" si="0"/>
        <v/>
      </c>
      <c r="H17" s="39">
        <f t="shared" si="1"/>
        <v>42</v>
      </c>
      <c r="I17" s="40">
        <f t="shared" si="2"/>
        <v>16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East Middle Yellow</v>
      </c>
      <c r="D18" s="37"/>
      <c r="E18" s="49">
        <v>39</v>
      </c>
      <c r="F18" s="37"/>
      <c r="G18" s="38" t="str">
        <f t="shared" si="0"/>
        <v/>
      </c>
      <c r="H18" s="39">
        <f t="shared" si="1"/>
        <v>39</v>
      </c>
      <c r="I18" s="40">
        <f t="shared" si="2"/>
        <v>18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Power Upper Elementary</v>
      </c>
      <c r="D19" s="37"/>
      <c r="E19" s="49">
        <v>30</v>
      </c>
      <c r="F19" s="37">
        <v>2</v>
      </c>
      <c r="G19" s="38" t="str">
        <f t="shared" si="0"/>
        <v/>
      </c>
      <c r="H19" s="39">
        <f t="shared" si="1"/>
        <v>30.0002</v>
      </c>
      <c r="I19" s="40">
        <f t="shared" si="2"/>
        <v>24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Canton Charter Academy Red</v>
      </c>
      <c r="D20" s="37"/>
      <c r="E20" s="49">
        <v>47</v>
      </c>
      <c r="F20" s="37"/>
      <c r="G20" s="38" t="str">
        <f t="shared" si="0"/>
        <v/>
      </c>
      <c r="H20" s="39">
        <f t="shared" si="1"/>
        <v>47</v>
      </c>
      <c r="I20" s="40">
        <f t="shared" si="2"/>
        <v>11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Canton Charter Academy White</v>
      </c>
      <c r="D21" s="37"/>
      <c r="E21" s="49">
        <v>43</v>
      </c>
      <c r="F21" s="37"/>
      <c r="G21" s="38" t="str">
        <f t="shared" si="0"/>
        <v/>
      </c>
      <c r="H21" s="39">
        <f t="shared" si="1"/>
        <v>43</v>
      </c>
      <c r="I21" s="40">
        <f t="shared" si="2"/>
        <v>15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Scranton Middle School</v>
      </c>
      <c r="D22" s="37"/>
      <c r="E22" s="49">
        <v>30</v>
      </c>
      <c r="F22" s="37">
        <v>1</v>
      </c>
      <c r="G22" s="38" t="str">
        <f t="shared" si="0"/>
        <v/>
      </c>
      <c r="H22" s="39">
        <f t="shared" si="1"/>
        <v>30.0001</v>
      </c>
      <c r="I22" s="40">
        <f t="shared" si="2"/>
        <v>25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Baker Middle School</v>
      </c>
      <c r="D23" s="37"/>
      <c r="E23" s="49">
        <v>45</v>
      </c>
      <c r="F23" s="37"/>
      <c r="G23" s="38" t="str">
        <f t="shared" si="0"/>
        <v/>
      </c>
      <c r="H23" s="39">
        <f t="shared" si="1"/>
        <v>45</v>
      </c>
      <c r="I23" s="40">
        <f t="shared" si="2"/>
        <v>12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Davis Jr. High Red</v>
      </c>
      <c r="D24" s="37"/>
      <c r="E24" s="49">
        <v>24.5</v>
      </c>
      <c r="F24" s="37"/>
      <c r="G24" s="38" t="str">
        <f t="shared" si="0"/>
        <v/>
      </c>
      <c r="H24" s="39">
        <f t="shared" si="1"/>
        <v>24.5</v>
      </c>
      <c r="I24" s="40">
        <f t="shared" si="2"/>
        <v>33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Davis Jr. High Black</v>
      </c>
      <c r="D25" s="37"/>
      <c r="E25" s="49">
        <v>15</v>
      </c>
      <c r="F25" s="37"/>
      <c r="G25" s="38" t="str">
        <f t="shared" si="0"/>
        <v/>
      </c>
      <c r="H25" s="39">
        <f t="shared" si="1"/>
        <v>15</v>
      </c>
      <c r="I25" s="40">
        <f t="shared" si="2"/>
        <v>34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 t="str">
        <f>Setup!C26</f>
        <v>Clague Middle School Green</v>
      </c>
      <c r="D26" s="37"/>
      <c r="E26" s="49">
        <v>61</v>
      </c>
      <c r="F26" s="37"/>
      <c r="G26" s="38" t="str">
        <f t="shared" si="0"/>
        <v/>
      </c>
      <c r="H26" s="39">
        <f t="shared" si="1"/>
        <v>61</v>
      </c>
      <c r="I26" s="40">
        <f t="shared" si="2"/>
        <v>6</v>
      </c>
      <c r="J26" s="41">
        <f t="shared" si="3"/>
        <v>1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 t="str">
        <f>Setup!C27</f>
        <v>Clague Middle School Blue</v>
      </c>
      <c r="D27" s="37"/>
      <c r="E27" s="49">
        <v>41</v>
      </c>
      <c r="F27" s="37"/>
      <c r="G27" s="38" t="str">
        <f t="shared" si="0"/>
        <v/>
      </c>
      <c r="H27" s="39">
        <f t="shared" si="1"/>
        <v>41</v>
      </c>
      <c r="I27" s="40">
        <f t="shared" si="2"/>
        <v>17</v>
      </c>
      <c r="J27" s="41">
        <f t="shared" si="3"/>
        <v>1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 t="str">
        <f>Setup!C28</f>
        <v>Thunder Bay Jr. High</v>
      </c>
      <c r="D28" s="37"/>
      <c r="E28" s="49">
        <v>44</v>
      </c>
      <c r="F28" s="37"/>
      <c r="G28" s="38" t="str">
        <f t="shared" si="0"/>
        <v/>
      </c>
      <c r="H28" s="39">
        <f t="shared" si="1"/>
        <v>44</v>
      </c>
      <c r="I28" s="40">
        <f t="shared" si="2"/>
        <v>14</v>
      </c>
      <c r="J28" s="41">
        <f>COUNTIF($I$4:$I$43,I28)</f>
        <v>1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 t="str">
        <f>Setup!C29</f>
        <v>Detroit Country Day Blue</v>
      </c>
      <c r="D29" s="37"/>
      <c r="E29" s="49">
        <v>44.5</v>
      </c>
      <c r="F29" s="37"/>
      <c r="G29" s="38" t="str">
        <f t="shared" si="0"/>
        <v/>
      </c>
      <c r="H29" s="39">
        <f t="shared" si="1"/>
        <v>44.5</v>
      </c>
      <c r="I29" s="40">
        <f t="shared" si="2"/>
        <v>13</v>
      </c>
      <c r="J29" s="41">
        <f t="shared" si="3"/>
        <v>1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 t="str">
        <f>Setup!C30</f>
        <v>Detroit Country Day Gold</v>
      </c>
      <c r="D30" s="37"/>
      <c r="E30" s="49">
        <v>49</v>
      </c>
      <c r="F30" s="37"/>
      <c r="G30" s="38" t="str">
        <f t="shared" si="0"/>
        <v/>
      </c>
      <c r="H30" s="39">
        <f t="shared" si="1"/>
        <v>49</v>
      </c>
      <c r="I30" s="40">
        <f t="shared" si="2"/>
        <v>9</v>
      </c>
      <c r="J30" s="41">
        <f t="shared" si="3"/>
        <v>1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 t="str">
        <f>Setup!C31</f>
        <v>Muir Middle School Red</v>
      </c>
      <c r="D31" s="37"/>
      <c r="E31" s="49">
        <v>25.5</v>
      </c>
      <c r="F31" s="37"/>
      <c r="G31" s="38" t="str">
        <f t="shared" si="0"/>
        <v/>
      </c>
      <c r="H31" s="39">
        <f t="shared" si="1"/>
        <v>25.5</v>
      </c>
      <c r="I31" s="40">
        <f t="shared" si="2"/>
        <v>31</v>
      </c>
      <c r="J31" s="41">
        <f t="shared" si="3"/>
        <v>1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 t="str">
        <f>Setup!C32</f>
        <v>Muir Middle School Blue</v>
      </c>
      <c r="D32" s="37" t="s">
        <v>78</v>
      </c>
      <c r="E32" s="49"/>
      <c r="F32" s="37"/>
      <c r="G32" s="38" t="str">
        <f t="shared" si="0"/>
        <v/>
      </c>
      <c r="H32" s="39" t="str">
        <f t="shared" si="1"/>
        <v>--</v>
      </c>
      <c r="I32" s="40">
        <f t="shared" si="2"/>
        <v>37</v>
      </c>
      <c r="J32" s="41">
        <f t="shared" si="3"/>
        <v>6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 t="str">
        <f>Setup!C33</f>
        <v>L’Anse Creuse Middle School South Blue</v>
      </c>
      <c r="D33" s="37"/>
      <c r="E33" s="49">
        <v>26</v>
      </c>
      <c r="F33" s="37"/>
      <c r="G33" s="38" t="str">
        <f t="shared" si="0"/>
        <v/>
      </c>
      <c r="H33" s="39">
        <f t="shared" si="1"/>
        <v>26</v>
      </c>
      <c r="I33" s="40">
        <f t="shared" si="2"/>
        <v>30</v>
      </c>
      <c r="J33" s="41">
        <f t="shared" si="3"/>
        <v>1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 t="str">
        <f>Setup!C34</f>
        <v>L’Anse Creuse Middle School South Gold</v>
      </c>
      <c r="D34" s="37"/>
      <c r="E34" s="49">
        <v>48</v>
      </c>
      <c r="F34" s="37"/>
      <c r="G34" s="38" t="str">
        <f t="shared" si="0"/>
        <v/>
      </c>
      <c r="H34" s="39">
        <f t="shared" si="1"/>
        <v>48</v>
      </c>
      <c r="I34" s="40">
        <f t="shared" si="2"/>
        <v>10</v>
      </c>
      <c r="J34" s="41">
        <f t="shared" si="3"/>
        <v>1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 t="str">
        <f>Setup!C35</f>
        <v>Emerson Green</v>
      </c>
      <c r="D35" s="37"/>
      <c r="E35" s="49">
        <v>73</v>
      </c>
      <c r="F35" s="37"/>
      <c r="G35" s="38" t="str">
        <f t="shared" si="0"/>
        <v/>
      </c>
      <c r="H35" s="39">
        <f t="shared" si="1"/>
        <v>73</v>
      </c>
      <c r="I35" s="40">
        <f t="shared" si="2"/>
        <v>2</v>
      </c>
      <c r="J35" s="41">
        <f t="shared" si="3"/>
        <v>1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 t="str">
        <f>Setup!C36</f>
        <v>Emerson Blue</v>
      </c>
      <c r="D36" s="37"/>
      <c r="E36" s="49">
        <v>27.5</v>
      </c>
      <c r="F36" s="37"/>
      <c r="G36" s="38" t="str">
        <f t="shared" si="0"/>
        <v/>
      </c>
      <c r="H36" s="39">
        <f t="shared" si="1"/>
        <v>27.5</v>
      </c>
      <c r="I36" s="40">
        <f t="shared" si="2"/>
        <v>28</v>
      </c>
      <c r="J36" s="41">
        <f t="shared" si="3"/>
        <v>1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 t="str">
        <f>Setup!C37</f>
        <v>St. Lorenz Lutheran School</v>
      </c>
      <c r="D37" s="37"/>
      <c r="E37" s="49">
        <v>30</v>
      </c>
      <c r="F37" s="37">
        <v>3</v>
      </c>
      <c r="G37" s="38" t="str">
        <f t="shared" si="0"/>
        <v/>
      </c>
      <c r="H37" s="39">
        <f t="shared" si="1"/>
        <v>30.000299999999999</v>
      </c>
      <c r="I37" s="40">
        <f t="shared" si="2"/>
        <v>23</v>
      </c>
      <c r="J37" s="41">
        <f t="shared" si="3"/>
        <v>1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 t="str">
        <f>Setup!C38</f>
        <v>Hillside Green</v>
      </c>
      <c r="D38" s="37"/>
      <c r="E38" s="49">
        <v>35</v>
      </c>
      <c r="F38" s="37"/>
      <c r="G38" s="38" t="str">
        <f t="shared" si="0"/>
        <v/>
      </c>
      <c r="H38" s="39">
        <f t="shared" si="1"/>
        <v>35</v>
      </c>
      <c r="I38" s="40">
        <f t="shared" si="2"/>
        <v>19</v>
      </c>
      <c r="J38" s="41">
        <f t="shared" si="3"/>
        <v>1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 t="str">
        <f>Setup!C39</f>
        <v>Hillside Blue</v>
      </c>
      <c r="D39" s="37"/>
      <c r="E39" s="49">
        <v>28</v>
      </c>
      <c r="F39" s="37"/>
      <c r="G39" s="38" t="str">
        <f t="shared" si="0"/>
        <v/>
      </c>
      <c r="H39" s="39">
        <f t="shared" si="1"/>
        <v>28</v>
      </c>
      <c r="I39" s="40">
        <f t="shared" si="2"/>
        <v>27</v>
      </c>
      <c r="J39" s="41">
        <f t="shared" si="3"/>
        <v>1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 t="s">
        <v>78</v>
      </c>
      <c r="E40" s="49"/>
      <c r="F40" s="37"/>
      <c r="G40" s="38" t="str">
        <f t="shared" si="0"/>
        <v/>
      </c>
      <c r="H40" s="39" t="str">
        <f t="shared" si="1"/>
        <v>--</v>
      </c>
      <c r="I40" s="40">
        <f t="shared" si="2"/>
        <v>37</v>
      </c>
      <c r="J40" s="41">
        <f t="shared" si="3"/>
        <v>6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 t="s">
        <v>78</v>
      </c>
      <c r="E41" s="49"/>
      <c r="F41" s="37"/>
      <c r="G41" s="38" t="str">
        <f t="shared" si="0"/>
        <v/>
      </c>
      <c r="H41" s="39" t="str">
        <f t="shared" si="1"/>
        <v>--</v>
      </c>
      <c r="I41" s="40">
        <f t="shared" si="2"/>
        <v>37</v>
      </c>
      <c r="J41" s="41">
        <f t="shared" si="3"/>
        <v>6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 t="s">
        <v>78</v>
      </c>
      <c r="E42" s="49"/>
      <c r="F42" s="37"/>
      <c r="G42" s="38" t="str">
        <f t="shared" si="0"/>
        <v/>
      </c>
      <c r="H42" s="39" t="str">
        <f t="shared" si="1"/>
        <v>--</v>
      </c>
      <c r="I42" s="40">
        <f t="shared" si="2"/>
        <v>37</v>
      </c>
      <c r="J42" s="41">
        <f t="shared" si="3"/>
        <v>6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 t="s">
        <v>78</v>
      </c>
      <c r="E43" s="49"/>
      <c r="F43" s="37"/>
      <c r="G43" s="38" t="str">
        <f>IF(D43="",IF(E43=0,"err",""),"")</f>
        <v/>
      </c>
      <c r="H43" s="39" t="str">
        <f t="shared" si="1"/>
        <v>--</v>
      </c>
      <c r="I43" s="40">
        <f t="shared" si="2"/>
        <v>37</v>
      </c>
      <c r="J43" s="41">
        <f t="shared" si="3"/>
        <v>6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79" priority="5" operator="greaterThan">
      <formula>1</formula>
    </cfRule>
  </conditionalFormatting>
  <conditionalFormatting sqref="I4:I44">
    <cfRule type="cellIs" dxfId="78" priority="3" stopIfTrue="1" operator="equal">
      <formula>"error"</formula>
    </cfRule>
    <cfRule type="cellIs" dxfId="77" priority="4" stopIfTrue="1" operator="lessThan">
      <formula>9</formula>
    </cfRule>
  </conditionalFormatting>
  <conditionalFormatting sqref="G4:G43">
    <cfRule type="cellIs" dxfId="76" priority="2" stopIfTrue="1" operator="equal">
      <formula>"err"</formula>
    </cfRule>
  </conditionalFormatting>
  <conditionalFormatting sqref="C4:C43">
    <cfRule type="cellIs" dxfId="75" priority="1" operator="equal">
      <formula>0</formula>
    </cfRule>
  </conditionalFormatting>
  <dataValidations count="1">
    <dataValidation type="list" allowBlank="1" showInputMessage="1" showErrorMessage="1" sqref="D4:D43">
      <formula1>"P,NS,DQ,Tier 1, Tier 2, Tier 3, Tier 4"</formula1>
    </dataValidation>
  </dataValidations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Named Ranges</vt:lpstr>
      </vt:variant>
      <vt:variant>
        <vt:i4>1</vt:i4>
      </vt:variant>
    </vt:vector>
  </HeadingPairs>
  <TitlesOfParts>
    <vt:vector size="28" baseType="lpstr">
      <vt:lpstr>Setup</vt:lpstr>
      <vt:lpstr>Air Trajectory</vt:lpstr>
      <vt:lpstr>Anatomy</vt:lpstr>
      <vt:lpstr>Bio-Process Lab</vt:lpstr>
      <vt:lpstr>Bottle Rocket</vt:lpstr>
      <vt:lpstr>Bridge Building</vt:lpstr>
      <vt:lpstr>Crave the Wave</vt:lpstr>
      <vt:lpstr>Crime Busters</vt:lpstr>
      <vt:lpstr>Disease Detectives</vt:lpstr>
      <vt:lpstr>Dynamic Planet</vt:lpstr>
      <vt:lpstr>Elastic Launch Glider</vt:lpstr>
      <vt:lpstr>Experimental Design</vt:lpstr>
      <vt:lpstr>Food Science</vt:lpstr>
      <vt:lpstr>Fossils</vt:lpstr>
      <vt:lpstr>Green Generation</vt:lpstr>
      <vt:lpstr>Invasive Species</vt:lpstr>
      <vt:lpstr>Meteorology</vt:lpstr>
      <vt:lpstr>Mission Possible</vt:lpstr>
      <vt:lpstr>Picture This</vt:lpstr>
      <vt:lpstr>Reach for the Stars</vt:lpstr>
      <vt:lpstr>Road Scholar</vt:lpstr>
      <vt:lpstr>Scrambler</vt:lpstr>
      <vt:lpstr>Wind Power</vt:lpstr>
      <vt:lpstr>Write_Do</vt:lpstr>
      <vt:lpstr>Sheet28</vt:lpstr>
      <vt:lpstr>Scores</vt:lpstr>
      <vt:lpstr>Sheet1</vt:lpstr>
      <vt:lpstr>Scores!Print_Area</vt:lpstr>
    </vt:vector>
  </TitlesOfParts>
  <Company>Troy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tb03bps</cp:lastModifiedBy>
  <cp:lastPrinted>2016-01-30T22:39:55Z</cp:lastPrinted>
  <dcterms:created xsi:type="dcterms:W3CDTF">2014-01-29T13:16:39Z</dcterms:created>
  <dcterms:modified xsi:type="dcterms:W3CDTF">2016-01-30T23:08:22Z</dcterms:modified>
</cp:coreProperties>
</file>